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Ежемесячные отчеты НАС\КП по Фармани\Отчеты итоговые\"/>
    </mc:Choice>
  </mc:AlternateContent>
  <xr:revisionPtr revIDLastSave="0" documentId="13_ncr:1_{931DB100-1157-436C-98D7-1C40CC6ABACC}" xr6:coauthVersionLast="40" xr6:coauthVersionMax="40" xr10:uidLastSave="{00000000-0000-0000-0000-000000000000}"/>
  <bookViews>
    <workbookView xWindow="-120" yWindow="-120" windowWidth="29040" windowHeight="15840" activeTab="2" xr2:uid="{6056362B-C3AD-4CD2-9A0D-3E95AF5357ED}"/>
  </bookViews>
  <sheets>
    <sheet name="РЕКРУТИНГ" sheetId="5" r:id="rId1"/>
    <sheet name="ВОВЛЕЧЁННОСТЬ" sheetId="4" r:id="rId2"/>
    <sheet name="АКТИВНОСТЬ БАЗЫ" sheetId="3" r:id="rId3"/>
    <sheet name="ЗАТРАТЫ_ВОЗНАГРАЖДЕНИЯ" sheetId="2" r:id="rId4"/>
  </sheets>
  <externalReferences>
    <externalReference r:id="rId5"/>
  </externalReferences>
  <definedNames>
    <definedName name="_xlnm._FilterDatabase" localSheetId="3" hidden="1">ЗАТРАТЫ_ВОЗНАГРАЖДЕНИЯ!$AC$42:$AD$42</definedName>
    <definedName name="АБ_диагр_1">'АКТИВНОСТЬ БАЗЫ'!$B$190:$BC$190</definedName>
    <definedName name="АБ_диагр_2">'АКТИВНОСТЬ БАЗЫ'!$B$195:$BC$195</definedName>
    <definedName name="АБ_диагр_3">'АКТИВНОСТЬ БАЗЫ'!$B$199:$BC$199</definedName>
    <definedName name="АБ_диагр_4">'АКТИВНОСТЬ БАЗЫ'!$B$202:$BC$202</definedName>
    <definedName name="АБ_диагр_5">'АКТИВНОСТЬ БАЗЫ'!$T$236:$BC$236</definedName>
    <definedName name="АБ_диагр_6">'АКТИВНОСТЬ БАЗЫ'!$T$243:$BC$243</definedName>
    <definedName name="АБ_табл_1">'АКТИВНОСТЬ БАЗЫ'!$BB$31:$BO$31</definedName>
    <definedName name="АБ_табл_2">'АКТИВНОСТЬ БАЗЫ'!$BB$129:$BO$129</definedName>
    <definedName name="АБ_табл_3">'АКТИВНОСТЬ БАЗЫ'!$BB$145:$BO$145</definedName>
    <definedName name="АБ_табл_4">'АКТИВНОСТЬ БАЗЫ'!$BB$161:$BP$161</definedName>
    <definedName name="АБ_табл_5">'АКТИВНОСТЬ БАЗЫ'!$BB$177:$BO$177</definedName>
    <definedName name="АБ_табл_6">'АКТИВНОСТЬ БАЗЫ'!$BB$93:$BO$93</definedName>
    <definedName name="АБ_табл_7">'АКТИВНОСТЬ БАЗЫ'!$BB$66:$BO$66</definedName>
    <definedName name="Вовл_диагр_1">ВОВЛЕЧЁННОСТЬ!$B$93:$BC$93</definedName>
    <definedName name="Вовл_диагр_3">ВОВЛЕЧЁННОСТЬ!$B$99:$BC$99</definedName>
    <definedName name="Вовл_диагр_4">ВОВЛЕЧЁННОСТЬ!$B$105:$BC$105</definedName>
    <definedName name="Вовл_диагр_5">ВОВЛЕЧЁННОСТЬ!$H$111:$BC$111</definedName>
    <definedName name="Вовл_табл_1">ВОВЛЕЧЁННОСТЬ!$BB$19:$BO$19</definedName>
    <definedName name="Вовл_табл_2">ВОВЛЕЧЁННОСТЬ!$BB$60:$BO$60</definedName>
    <definedName name="Выручка">'АКТИВНОСТЬ БАЗЫ'!$B$202:$BC$202</definedName>
    <definedName name="Диагр_Сгоревшие_бонусы">ЗАТРАТЫ_ВОЗНАГРАЖДЕНИЯ!$B$22:$Y$22</definedName>
    <definedName name="Диагр_Списанные_бонусы">ЗАТРАТЫ_ВОЗНАГРАЖДЕНИЯ!$B$19:$Y$19</definedName>
    <definedName name="Затраты_вознаграждения">[1]Куб!#REF!</definedName>
    <definedName name="Затраты_вознаграждения_2">ЗАТРАТЫ_ВОЗНАГРАЖДЕНИЯ!$AB$29:$AK$29</definedName>
    <definedName name="Коэффициент_активности">'АКТИВНОСТЬ БАЗЫ'!$B$190:$BC$190</definedName>
    <definedName name="Коэффициент_списания">'АКТИВНОСТЬ БАЗЫ'!$B$195:$BC$195</definedName>
    <definedName name="Куб_т_пр_1">[1]Куб!#REF!</definedName>
    <definedName name="Куб_т_пр_2">[1]Куб!#REF!</definedName>
    <definedName name="Куб_т_пр_3">[1]Куб!#REF!</definedName>
    <definedName name="Куб_т_пр_4">[1]Куб!#REF!</definedName>
    <definedName name="Куб_т_пр_5">[1]Куб!#REF!</definedName>
    <definedName name="Куб_т_пр_6">[1]Куб!#REF!</definedName>
    <definedName name="Месяц">[1]описание!#REF!</definedName>
    <definedName name="Рек_диагр_1">РЕКРУТИНГ!$B$79:$BC$79</definedName>
    <definedName name="Рек_диагр_2">РЕКРУТИНГ!$B$83:$BC$83</definedName>
    <definedName name="Рек_диагр_3">РЕКРУТИНГ!$B$88:$BC$88</definedName>
    <definedName name="Рек_табл_1">РЕКРУТИНГ!$BB$27:$BO$27</definedName>
    <definedName name="Рек_табл_2">РЕКРУТИНГ!$BB$39:$BO$39</definedName>
    <definedName name="Рек_табл_3">РЕКРУТИНГ!$BB$49:$BO$49</definedName>
    <definedName name="Рек_табл_4">РЕКРУТИНГ!$BB$58:$BO$58</definedName>
    <definedName name="Рек_табл_5">РЕКРУТИНГ!$BB$67:$BO$67</definedName>
    <definedName name="Частота_покупок">'АКТИВНОСТЬ БАЗЫ'!$B$199:$BC$199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74" i="3" l="1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M3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A91" i="5" l="1"/>
  <c r="A90" i="5"/>
  <c r="A89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84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80" i="5"/>
  <c r="BC79" i="5"/>
  <c r="BB79" i="5"/>
  <c r="BA79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B73" i="5"/>
  <c r="B72" i="5"/>
  <c r="B71" i="5"/>
  <c r="B63" i="5"/>
  <c r="C59" i="5"/>
  <c r="C61" i="5" s="1"/>
  <c r="B54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C52" i="5"/>
  <c r="C50" i="5"/>
  <c r="C54" i="5" s="1"/>
  <c r="B44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C40" i="5"/>
  <c r="C42" i="5" s="1"/>
  <c r="BP29" i="5"/>
  <c r="BP31" i="5" s="1"/>
  <c r="BO29" i="5"/>
  <c r="BO31" i="5" s="1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BP28" i="5"/>
  <c r="BO28" i="5"/>
  <c r="C28" i="5"/>
  <c r="C30" i="5" s="1"/>
  <c r="B28" i="5"/>
  <c r="A113" i="4"/>
  <c r="A112" i="4"/>
  <c r="A109" i="4"/>
  <c r="A108" i="4"/>
  <c r="A107" i="4"/>
  <c r="A106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C103" i="4" s="1"/>
  <c r="BB88" i="4"/>
  <c r="BB103" i="4" s="1"/>
  <c r="BA88" i="4"/>
  <c r="BA103" i="4" s="1"/>
  <c r="AZ88" i="4"/>
  <c r="AZ103" i="4" s="1"/>
  <c r="AY88" i="4"/>
  <c r="AY103" i="4" s="1"/>
  <c r="AX88" i="4"/>
  <c r="AX103" i="4" s="1"/>
  <c r="AW88" i="4"/>
  <c r="AW103" i="4" s="1"/>
  <c r="AV88" i="4"/>
  <c r="AV103" i="4" s="1"/>
  <c r="AU88" i="4"/>
  <c r="AU103" i="4" s="1"/>
  <c r="AT88" i="4"/>
  <c r="AT103" i="4" s="1"/>
  <c r="AS88" i="4"/>
  <c r="AS103" i="4" s="1"/>
  <c r="AR88" i="4"/>
  <c r="AR103" i="4" s="1"/>
  <c r="AQ88" i="4"/>
  <c r="AQ103" i="4" s="1"/>
  <c r="AP88" i="4"/>
  <c r="AP103" i="4" s="1"/>
  <c r="AO88" i="4"/>
  <c r="AO103" i="4" s="1"/>
  <c r="AN88" i="4"/>
  <c r="AN103" i="4" s="1"/>
  <c r="AM88" i="4"/>
  <c r="AM103" i="4" s="1"/>
  <c r="AL88" i="4"/>
  <c r="AL103" i="4" s="1"/>
  <c r="AK88" i="4"/>
  <c r="AK103" i="4" s="1"/>
  <c r="AJ88" i="4"/>
  <c r="AJ103" i="4" s="1"/>
  <c r="AI88" i="4"/>
  <c r="AI103" i="4" s="1"/>
  <c r="AH88" i="4"/>
  <c r="AH103" i="4" s="1"/>
  <c r="AG88" i="4"/>
  <c r="AG103" i="4" s="1"/>
  <c r="AF88" i="4"/>
  <c r="AF103" i="4" s="1"/>
  <c r="AE88" i="4"/>
  <c r="AE103" i="4" s="1"/>
  <c r="AD88" i="4"/>
  <c r="AD103" i="4" s="1"/>
  <c r="AC88" i="4"/>
  <c r="AC103" i="4" s="1"/>
  <c r="AB88" i="4"/>
  <c r="AB103" i="4" s="1"/>
  <c r="AA88" i="4"/>
  <c r="AA103" i="4" s="1"/>
  <c r="Z88" i="4"/>
  <c r="Z103" i="4" s="1"/>
  <c r="Y88" i="4"/>
  <c r="Y103" i="4" s="1"/>
  <c r="X88" i="4"/>
  <c r="X103" i="4" s="1"/>
  <c r="W88" i="4"/>
  <c r="W103" i="4" s="1"/>
  <c r="V88" i="4"/>
  <c r="V103" i="4" s="1"/>
  <c r="U88" i="4"/>
  <c r="U103" i="4" s="1"/>
  <c r="T88" i="4"/>
  <c r="T103" i="4" s="1"/>
  <c r="S88" i="4"/>
  <c r="S103" i="4" s="1"/>
  <c r="R88" i="4"/>
  <c r="R103" i="4" s="1"/>
  <c r="Q88" i="4"/>
  <c r="Q103" i="4" s="1"/>
  <c r="P88" i="4"/>
  <c r="P103" i="4" s="1"/>
  <c r="O88" i="4"/>
  <c r="O103" i="4" s="1"/>
  <c r="N88" i="4"/>
  <c r="N103" i="4" s="1"/>
  <c r="M88" i="4"/>
  <c r="M103" i="4" s="1"/>
  <c r="L88" i="4"/>
  <c r="L103" i="4" s="1"/>
  <c r="K88" i="4"/>
  <c r="K103" i="4" s="1"/>
  <c r="J88" i="4"/>
  <c r="J103" i="4" s="1"/>
  <c r="I88" i="4"/>
  <c r="I103" i="4" s="1"/>
  <c r="H88" i="4"/>
  <c r="H103" i="4" s="1"/>
  <c r="G88" i="4"/>
  <c r="G103" i="4" s="1"/>
  <c r="F88" i="4"/>
  <c r="F103" i="4" s="1"/>
  <c r="E88" i="4"/>
  <c r="E103" i="4" s="1"/>
  <c r="D88" i="4"/>
  <c r="D103" i="4" s="1"/>
  <c r="C88" i="4"/>
  <c r="C103" i="4" s="1"/>
  <c r="B88" i="4"/>
  <c r="B103" i="4" s="1"/>
  <c r="BN87" i="4"/>
  <c r="BM87" i="4"/>
  <c r="BL87" i="4"/>
  <c r="BK87" i="4"/>
  <c r="BJ87" i="4"/>
  <c r="BI87" i="4"/>
  <c r="BH87" i="4"/>
  <c r="BG87" i="4"/>
  <c r="BF87" i="4"/>
  <c r="BE87" i="4"/>
  <c r="BD87" i="4"/>
  <c r="BC87" i="4"/>
  <c r="BC102" i="4" s="1"/>
  <c r="BB87" i="4"/>
  <c r="BB102" i="4" s="1"/>
  <c r="BA87" i="4"/>
  <c r="BA102" i="4" s="1"/>
  <c r="AZ87" i="4"/>
  <c r="AZ102" i="4" s="1"/>
  <c r="AY87" i="4"/>
  <c r="AY102" i="4" s="1"/>
  <c r="AX87" i="4"/>
  <c r="AX102" i="4" s="1"/>
  <c r="AW87" i="4"/>
  <c r="AW102" i="4" s="1"/>
  <c r="AV87" i="4"/>
  <c r="AV102" i="4" s="1"/>
  <c r="AU87" i="4"/>
  <c r="AU102" i="4" s="1"/>
  <c r="AT87" i="4"/>
  <c r="AT102" i="4" s="1"/>
  <c r="AS87" i="4"/>
  <c r="AS102" i="4" s="1"/>
  <c r="AR87" i="4"/>
  <c r="AR102" i="4" s="1"/>
  <c r="AQ87" i="4"/>
  <c r="AQ102" i="4" s="1"/>
  <c r="AP87" i="4"/>
  <c r="AP102" i="4" s="1"/>
  <c r="AO87" i="4"/>
  <c r="AO102" i="4" s="1"/>
  <c r="AN87" i="4"/>
  <c r="AN102" i="4" s="1"/>
  <c r="AM87" i="4"/>
  <c r="AM102" i="4" s="1"/>
  <c r="AL87" i="4"/>
  <c r="AL102" i="4" s="1"/>
  <c r="AK87" i="4"/>
  <c r="AK102" i="4" s="1"/>
  <c r="AJ87" i="4"/>
  <c r="AJ102" i="4" s="1"/>
  <c r="AI87" i="4"/>
  <c r="AI102" i="4" s="1"/>
  <c r="AH87" i="4"/>
  <c r="AH102" i="4" s="1"/>
  <c r="AG87" i="4"/>
  <c r="AG102" i="4" s="1"/>
  <c r="AF87" i="4"/>
  <c r="AF102" i="4" s="1"/>
  <c r="AE87" i="4"/>
  <c r="AE102" i="4" s="1"/>
  <c r="AD87" i="4"/>
  <c r="AD102" i="4" s="1"/>
  <c r="AC87" i="4"/>
  <c r="AC102" i="4" s="1"/>
  <c r="AB87" i="4"/>
  <c r="AB102" i="4" s="1"/>
  <c r="AA87" i="4"/>
  <c r="AA102" i="4" s="1"/>
  <c r="Z87" i="4"/>
  <c r="Z102" i="4" s="1"/>
  <c r="Y87" i="4"/>
  <c r="Y102" i="4" s="1"/>
  <c r="X87" i="4"/>
  <c r="X102" i="4" s="1"/>
  <c r="W87" i="4"/>
  <c r="W102" i="4" s="1"/>
  <c r="V87" i="4"/>
  <c r="V102" i="4" s="1"/>
  <c r="U87" i="4"/>
  <c r="U102" i="4" s="1"/>
  <c r="T87" i="4"/>
  <c r="T102" i="4" s="1"/>
  <c r="S87" i="4"/>
  <c r="S102" i="4" s="1"/>
  <c r="R87" i="4"/>
  <c r="R102" i="4" s="1"/>
  <c r="Q87" i="4"/>
  <c r="Q102" i="4" s="1"/>
  <c r="P87" i="4"/>
  <c r="P102" i="4" s="1"/>
  <c r="O87" i="4"/>
  <c r="O102" i="4" s="1"/>
  <c r="N87" i="4"/>
  <c r="N102" i="4" s="1"/>
  <c r="M87" i="4"/>
  <c r="M102" i="4" s="1"/>
  <c r="L87" i="4"/>
  <c r="L102" i="4" s="1"/>
  <c r="K87" i="4"/>
  <c r="K102" i="4" s="1"/>
  <c r="J87" i="4"/>
  <c r="J102" i="4" s="1"/>
  <c r="I87" i="4"/>
  <c r="I102" i="4" s="1"/>
  <c r="H87" i="4"/>
  <c r="H102" i="4" s="1"/>
  <c r="G87" i="4"/>
  <c r="G102" i="4" s="1"/>
  <c r="F87" i="4"/>
  <c r="F102" i="4" s="1"/>
  <c r="E87" i="4"/>
  <c r="E102" i="4" s="1"/>
  <c r="D87" i="4"/>
  <c r="D102" i="4" s="1"/>
  <c r="C87" i="4"/>
  <c r="C102" i="4" s="1"/>
  <c r="B87" i="4"/>
  <c r="B102" i="4" s="1"/>
  <c r="BN86" i="4"/>
  <c r="BM86" i="4"/>
  <c r="BL86" i="4"/>
  <c r="BK86" i="4"/>
  <c r="BJ86" i="4"/>
  <c r="BI86" i="4"/>
  <c r="BH86" i="4"/>
  <c r="BG86" i="4"/>
  <c r="BF86" i="4"/>
  <c r="BE86" i="4"/>
  <c r="BD86" i="4"/>
  <c r="BC86" i="4"/>
  <c r="BC101" i="4" s="1"/>
  <c r="BB86" i="4"/>
  <c r="BB101" i="4" s="1"/>
  <c r="BA86" i="4"/>
  <c r="BA101" i="4" s="1"/>
  <c r="AZ86" i="4"/>
  <c r="AZ101" i="4" s="1"/>
  <c r="AY86" i="4"/>
  <c r="AY101" i="4" s="1"/>
  <c r="AX86" i="4"/>
  <c r="AX101" i="4" s="1"/>
  <c r="AW86" i="4"/>
  <c r="AW101" i="4" s="1"/>
  <c r="AV86" i="4"/>
  <c r="AV101" i="4" s="1"/>
  <c r="AU86" i="4"/>
  <c r="AU101" i="4" s="1"/>
  <c r="AT86" i="4"/>
  <c r="AT101" i="4" s="1"/>
  <c r="AS86" i="4"/>
  <c r="AS101" i="4" s="1"/>
  <c r="AR86" i="4"/>
  <c r="AR101" i="4" s="1"/>
  <c r="AQ86" i="4"/>
  <c r="AQ101" i="4" s="1"/>
  <c r="AP86" i="4"/>
  <c r="AP101" i="4" s="1"/>
  <c r="AO86" i="4"/>
  <c r="AO101" i="4" s="1"/>
  <c r="AN86" i="4"/>
  <c r="AN101" i="4" s="1"/>
  <c r="AM86" i="4"/>
  <c r="AM101" i="4" s="1"/>
  <c r="AL86" i="4"/>
  <c r="AL101" i="4" s="1"/>
  <c r="AK86" i="4"/>
  <c r="AK101" i="4" s="1"/>
  <c r="AJ86" i="4"/>
  <c r="AJ101" i="4" s="1"/>
  <c r="AI86" i="4"/>
  <c r="AI101" i="4" s="1"/>
  <c r="AH86" i="4"/>
  <c r="AH101" i="4" s="1"/>
  <c r="AG86" i="4"/>
  <c r="AG101" i="4" s="1"/>
  <c r="AF86" i="4"/>
  <c r="AF101" i="4" s="1"/>
  <c r="AE86" i="4"/>
  <c r="AE101" i="4" s="1"/>
  <c r="AD86" i="4"/>
  <c r="AD101" i="4" s="1"/>
  <c r="AC86" i="4"/>
  <c r="AC101" i="4" s="1"/>
  <c r="AB86" i="4"/>
  <c r="AB101" i="4" s="1"/>
  <c r="AA86" i="4"/>
  <c r="AA101" i="4" s="1"/>
  <c r="Z86" i="4"/>
  <c r="Z101" i="4" s="1"/>
  <c r="Y86" i="4"/>
  <c r="Y101" i="4" s="1"/>
  <c r="X86" i="4"/>
  <c r="X101" i="4" s="1"/>
  <c r="W86" i="4"/>
  <c r="W101" i="4" s="1"/>
  <c r="V86" i="4"/>
  <c r="V101" i="4" s="1"/>
  <c r="U86" i="4"/>
  <c r="U101" i="4" s="1"/>
  <c r="T86" i="4"/>
  <c r="T101" i="4" s="1"/>
  <c r="S86" i="4"/>
  <c r="S101" i="4" s="1"/>
  <c r="R86" i="4"/>
  <c r="R101" i="4" s="1"/>
  <c r="Q86" i="4"/>
  <c r="Q101" i="4" s="1"/>
  <c r="P86" i="4"/>
  <c r="P101" i="4" s="1"/>
  <c r="O86" i="4"/>
  <c r="O101" i="4" s="1"/>
  <c r="N86" i="4"/>
  <c r="N101" i="4" s="1"/>
  <c r="M86" i="4"/>
  <c r="M101" i="4" s="1"/>
  <c r="L86" i="4"/>
  <c r="L101" i="4" s="1"/>
  <c r="K86" i="4"/>
  <c r="K101" i="4" s="1"/>
  <c r="J86" i="4"/>
  <c r="J101" i="4" s="1"/>
  <c r="I86" i="4"/>
  <c r="I101" i="4" s="1"/>
  <c r="H86" i="4"/>
  <c r="H101" i="4" s="1"/>
  <c r="G86" i="4"/>
  <c r="G101" i="4" s="1"/>
  <c r="F86" i="4"/>
  <c r="F101" i="4" s="1"/>
  <c r="E86" i="4"/>
  <c r="E101" i="4" s="1"/>
  <c r="D86" i="4"/>
  <c r="D101" i="4" s="1"/>
  <c r="C86" i="4"/>
  <c r="C101" i="4" s="1"/>
  <c r="B86" i="4"/>
  <c r="B101" i="4" s="1"/>
  <c r="BN85" i="4"/>
  <c r="BM85" i="4"/>
  <c r="BL85" i="4"/>
  <c r="BK85" i="4"/>
  <c r="BJ85" i="4"/>
  <c r="BI85" i="4"/>
  <c r="BH85" i="4"/>
  <c r="BG85" i="4"/>
  <c r="BF85" i="4"/>
  <c r="BE85" i="4"/>
  <c r="BD85" i="4"/>
  <c r="BC85" i="4"/>
  <c r="BC100" i="4" s="1"/>
  <c r="BB85" i="4"/>
  <c r="BB100" i="4" s="1"/>
  <c r="BA85" i="4"/>
  <c r="BA100" i="4" s="1"/>
  <c r="AZ85" i="4"/>
  <c r="AZ100" i="4" s="1"/>
  <c r="AY85" i="4"/>
  <c r="AY100" i="4" s="1"/>
  <c r="AX85" i="4"/>
  <c r="AX100" i="4" s="1"/>
  <c r="AW85" i="4"/>
  <c r="AW100" i="4" s="1"/>
  <c r="AV85" i="4"/>
  <c r="AV100" i="4" s="1"/>
  <c r="AU85" i="4"/>
  <c r="AU100" i="4" s="1"/>
  <c r="AT85" i="4"/>
  <c r="AT100" i="4" s="1"/>
  <c r="AS85" i="4"/>
  <c r="AS100" i="4" s="1"/>
  <c r="AR85" i="4"/>
  <c r="AR100" i="4" s="1"/>
  <c r="AQ85" i="4"/>
  <c r="AQ100" i="4" s="1"/>
  <c r="AP85" i="4"/>
  <c r="AP100" i="4" s="1"/>
  <c r="AO85" i="4"/>
  <c r="AO100" i="4" s="1"/>
  <c r="AN85" i="4"/>
  <c r="AN100" i="4" s="1"/>
  <c r="AM85" i="4"/>
  <c r="AM100" i="4" s="1"/>
  <c r="AL85" i="4"/>
  <c r="AL100" i="4" s="1"/>
  <c r="AK85" i="4"/>
  <c r="AK100" i="4" s="1"/>
  <c r="AJ85" i="4"/>
  <c r="AJ100" i="4" s="1"/>
  <c r="AI85" i="4"/>
  <c r="AI100" i="4" s="1"/>
  <c r="AH85" i="4"/>
  <c r="AH100" i="4" s="1"/>
  <c r="AG85" i="4"/>
  <c r="AG100" i="4" s="1"/>
  <c r="AF85" i="4"/>
  <c r="AF100" i="4" s="1"/>
  <c r="AE85" i="4"/>
  <c r="AE100" i="4" s="1"/>
  <c r="AD85" i="4"/>
  <c r="AD100" i="4" s="1"/>
  <c r="AC85" i="4"/>
  <c r="AC100" i="4" s="1"/>
  <c r="AB85" i="4"/>
  <c r="AB100" i="4" s="1"/>
  <c r="AA85" i="4"/>
  <c r="AA100" i="4" s="1"/>
  <c r="Z85" i="4"/>
  <c r="Z100" i="4" s="1"/>
  <c r="Y85" i="4"/>
  <c r="Y100" i="4" s="1"/>
  <c r="X85" i="4"/>
  <c r="X100" i="4" s="1"/>
  <c r="W85" i="4"/>
  <c r="W100" i="4" s="1"/>
  <c r="V85" i="4"/>
  <c r="V100" i="4" s="1"/>
  <c r="U85" i="4"/>
  <c r="U100" i="4" s="1"/>
  <c r="T85" i="4"/>
  <c r="T100" i="4" s="1"/>
  <c r="S85" i="4"/>
  <c r="S100" i="4" s="1"/>
  <c r="R85" i="4"/>
  <c r="R100" i="4" s="1"/>
  <c r="Q85" i="4"/>
  <c r="Q100" i="4" s="1"/>
  <c r="P85" i="4"/>
  <c r="P100" i="4" s="1"/>
  <c r="O85" i="4"/>
  <c r="O100" i="4" s="1"/>
  <c r="N85" i="4"/>
  <c r="N100" i="4" s="1"/>
  <c r="M85" i="4"/>
  <c r="M100" i="4" s="1"/>
  <c r="L85" i="4"/>
  <c r="L100" i="4" s="1"/>
  <c r="K85" i="4"/>
  <c r="K100" i="4" s="1"/>
  <c r="J85" i="4"/>
  <c r="J100" i="4" s="1"/>
  <c r="I85" i="4"/>
  <c r="I100" i="4" s="1"/>
  <c r="H85" i="4"/>
  <c r="H100" i="4" s="1"/>
  <c r="G85" i="4"/>
  <c r="G100" i="4" s="1"/>
  <c r="F85" i="4"/>
  <c r="F100" i="4" s="1"/>
  <c r="E85" i="4"/>
  <c r="E100" i="4" s="1"/>
  <c r="D85" i="4"/>
  <c r="D100" i="4" s="1"/>
  <c r="C85" i="4"/>
  <c r="C100" i="4" s="1"/>
  <c r="B85" i="4"/>
  <c r="B100" i="4" s="1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C109" i="4" s="1"/>
  <c r="BB72" i="4"/>
  <c r="BB109" i="4" s="1"/>
  <c r="BA72" i="4"/>
  <c r="BA109" i="4" s="1"/>
  <c r="AZ72" i="4"/>
  <c r="AZ109" i="4" s="1"/>
  <c r="AY72" i="4"/>
  <c r="AY109" i="4" s="1"/>
  <c r="AX72" i="4"/>
  <c r="AX109" i="4" s="1"/>
  <c r="AW72" i="4"/>
  <c r="AW109" i="4" s="1"/>
  <c r="AV72" i="4"/>
  <c r="AV109" i="4" s="1"/>
  <c r="AU72" i="4"/>
  <c r="AU109" i="4" s="1"/>
  <c r="AT72" i="4"/>
  <c r="AT109" i="4" s="1"/>
  <c r="AS72" i="4"/>
  <c r="AS109" i="4" s="1"/>
  <c r="AR72" i="4"/>
  <c r="AR109" i="4" s="1"/>
  <c r="AQ72" i="4"/>
  <c r="AQ109" i="4" s="1"/>
  <c r="AP72" i="4"/>
  <c r="AP109" i="4" s="1"/>
  <c r="AO72" i="4"/>
  <c r="AO109" i="4" s="1"/>
  <c r="AN72" i="4"/>
  <c r="AN109" i="4" s="1"/>
  <c r="AM72" i="4"/>
  <c r="AM109" i="4" s="1"/>
  <c r="AL72" i="4"/>
  <c r="AL109" i="4" s="1"/>
  <c r="AK72" i="4"/>
  <c r="AK109" i="4" s="1"/>
  <c r="AJ72" i="4"/>
  <c r="AJ109" i="4" s="1"/>
  <c r="AI72" i="4"/>
  <c r="AI109" i="4" s="1"/>
  <c r="AH72" i="4"/>
  <c r="AH109" i="4" s="1"/>
  <c r="AG72" i="4"/>
  <c r="AG109" i="4" s="1"/>
  <c r="AF72" i="4"/>
  <c r="AF109" i="4" s="1"/>
  <c r="AE72" i="4"/>
  <c r="AE109" i="4" s="1"/>
  <c r="AD72" i="4"/>
  <c r="AD109" i="4" s="1"/>
  <c r="AC72" i="4"/>
  <c r="AC109" i="4" s="1"/>
  <c r="AB72" i="4"/>
  <c r="AB109" i="4" s="1"/>
  <c r="AA72" i="4"/>
  <c r="AA109" i="4" s="1"/>
  <c r="Z72" i="4"/>
  <c r="Z109" i="4" s="1"/>
  <c r="Y72" i="4"/>
  <c r="Y109" i="4" s="1"/>
  <c r="X72" i="4"/>
  <c r="X109" i="4" s="1"/>
  <c r="W72" i="4"/>
  <c r="W109" i="4" s="1"/>
  <c r="V72" i="4"/>
  <c r="V109" i="4" s="1"/>
  <c r="U72" i="4"/>
  <c r="U109" i="4" s="1"/>
  <c r="T72" i="4"/>
  <c r="T109" i="4" s="1"/>
  <c r="S72" i="4"/>
  <c r="S109" i="4" s="1"/>
  <c r="R72" i="4"/>
  <c r="R109" i="4" s="1"/>
  <c r="Q72" i="4"/>
  <c r="Q109" i="4" s="1"/>
  <c r="P72" i="4"/>
  <c r="P109" i="4" s="1"/>
  <c r="O72" i="4"/>
  <c r="O109" i="4" s="1"/>
  <c r="N72" i="4"/>
  <c r="N109" i="4" s="1"/>
  <c r="M72" i="4"/>
  <c r="M109" i="4" s="1"/>
  <c r="L72" i="4"/>
  <c r="L109" i="4" s="1"/>
  <c r="K72" i="4"/>
  <c r="K109" i="4" s="1"/>
  <c r="J72" i="4"/>
  <c r="J109" i="4" s="1"/>
  <c r="I72" i="4"/>
  <c r="I109" i="4" s="1"/>
  <c r="H72" i="4"/>
  <c r="H109" i="4" s="1"/>
  <c r="G72" i="4"/>
  <c r="G109" i="4" s="1"/>
  <c r="F72" i="4"/>
  <c r="F109" i="4" s="1"/>
  <c r="E72" i="4"/>
  <c r="E109" i="4" s="1"/>
  <c r="D72" i="4"/>
  <c r="D109" i="4" s="1"/>
  <c r="C72" i="4"/>
  <c r="C109" i="4" s="1"/>
  <c r="B72" i="4"/>
  <c r="B109" i="4" s="1"/>
  <c r="BN71" i="4"/>
  <c r="BM71" i="4"/>
  <c r="BL71" i="4"/>
  <c r="BK71" i="4"/>
  <c r="BJ71" i="4"/>
  <c r="BI71" i="4"/>
  <c r="BH71" i="4"/>
  <c r="BG71" i="4"/>
  <c r="BF71" i="4"/>
  <c r="BE71" i="4"/>
  <c r="BD71" i="4"/>
  <c r="BC71" i="4"/>
  <c r="BC108" i="4" s="1"/>
  <c r="BB71" i="4"/>
  <c r="BB108" i="4" s="1"/>
  <c r="BA71" i="4"/>
  <c r="BA108" i="4" s="1"/>
  <c r="AZ71" i="4"/>
  <c r="AZ108" i="4" s="1"/>
  <c r="AY71" i="4"/>
  <c r="AY108" i="4" s="1"/>
  <c r="AX71" i="4"/>
  <c r="AX108" i="4" s="1"/>
  <c r="AW71" i="4"/>
  <c r="AW108" i="4" s="1"/>
  <c r="AV71" i="4"/>
  <c r="AV108" i="4" s="1"/>
  <c r="AU71" i="4"/>
  <c r="AU108" i="4" s="1"/>
  <c r="AT71" i="4"/>
  <c r="AT108" i="4" s="1"/>
  <c r="AS71" i="4"/>
  <c r="AS108" i="4" s="1"/>
  <c r="AR71" i="4"/>
  <c r="AR108" i="4" s="1"/>
  <c r="AQ71" i="4"/>
  <c r="AQ108" i="4" s="1"/>
  <c r="AP71" i="4"/>
  <c r="AP108" i="4" s="1"/>
  <c r="AO71" i="4"/>
  <c r="AO108" i="4" s="1"/>
  <c r="AN71" i="4"/>
  <c r="AN108" i="4" s="1"/>
  <c r="AM71" i="4"/>
  <c r="AM108" i="4" s="1"/>
  <c r="AL71" i="4"/>
  <c r="AL108" i="4" s="1"/>
  <c r="AK71" i="4"/>
  <c r="AK108" i="4" s="1"/>
  <c r="AJ71" i="4"/>
  <c r="AJ108" i="4" s="1"/>
  <c r="AI71" i="4"/>
  <c r="AI108" i="4" s="1"/>
  <c r="AH71" i="4"/>
  <c r="AH108" i="4" s="1"/>
  <c r="AG71" i="4"/>
  <c r="AG108" i="4" s="1"/>
  <c r="AF71" i="4"/>
  <c r="AF108" i="4" s="1"/>
  <c r="AE71" i="4"/>
  <c r="AE108" i="4" s="1"/>
  <c r="AD71" i="4"/>
  <c r="AD108" i="4" s="1"/>
  <c r="AC71" i="4"/>
  <c r="AC108" i="4" s="1"/>
  <c r="AB71" i="4"/>
  <c r="AB108" i="4" s="1"/>
  <c r="AA71" i="4"/>
  <c r="AA108" i="4" s="1"/>
  <c r="Z71" i="4"/>
  <c r="Z108" i="4" s="1"/>
  <c r="Y71" i="4"/>
  <c r="Y108" i="4" s="1"/>
  <c r="X71" i="4"/>
  <c r="X108" i="4" s="1"/>
  <c r="W71" i="4"/>
  <c r="W108" i="4" s="1"/>
  <c r="V71" i="4"/>
  <c r="V108" i="4" s="1"/>
  <c r="U71" i="4"/>
  <c r="U108" i="4" s="1"/>
  <c r="T71" i="4"/>
  <c r="T108" i="4" s="1"/>
  <c r="S71" i="4"/>
  <c r="S108" i="4" s="1"/>
  <c r="R71" i="4"/>
  <c r="R108" i="4" s="1"/>
  <c r="Q71" i="4"/>
  <c r="Q108" i="4" s="1"/>
  <c r="P71" i="4"/>
  <c r="P108" i="4" s="1"/>
  <c r="O71" i="4"/>
  <c r="O108" i="4" s="1"/>
  <c r="N71" i="4"/>
  <c r="N108" i="4" s="1"/>
  <c r="M71" i="4"/>
  <c r="M108" i="4" s="1"/>
  <c r="L71" i="4"/>
  <c r="L108" i="4" s="1"/>
  <c r="K71" i="4"/>
  <c r="K108" i="4" s="1"/>
  <c r="J71" i="4"/>
  <c r="J108" i="4" s="1"/>
  <c r="I71" i="4"/>
  <c r="I108" i="4" s="1"/>
  <c r="H71" i="4"/>
  <c r="H108" i="4" s="1"/>
  <c r="G71" i="4"/>
  <c r="G108" i="4" s="1"/>
  <c r="F71" i="4"/>
  <c r="F108" i="4" s="1"/>
  <c r="E71" i="4"/>
  <c r="E108" i="4" s="1"/>
  <c r="D71" i="4"/>
  <c r="D108" i="4" s="1"/>
  <c r="C71" i="4"/>
  <c r="C108" i="4" s="1"/>
  <c r="B71" i="4"/>
  <c r="B108" i="4" s="1"/>
  <c r="BN70" i="4"/>
  <c r="BM70" i="4"/>
  <c r="BL70" i="4"/>
  <c r="BK70" i="4"/>
  <c r="BJ70" i="4"/>
  <c r="BI70" i="4"/>
  <c r="BH70" i="4"/>
  <c r="BG70" i="4"/>
  <c r="BF70" i="4"/>
  <c r="BE70" i="4"/>
  <c r="BD70" i="4"/>
  <c r="BC70" i="4"/>
  <c r="BC107" i="4" s="1"/>
  <c r="BB70" i="4"/>
  <c r="BB107" i="4" s="1"/>
  <c r="BA70" i="4"/>
  <c r="BA107" i="4" s="1"/>
  <c r="AZ70" i="4"/>
  <c r="AZ107" i="4" s="1"/>
  <c r="AY70" i="4"/>
  <c r="AY107" i="4" s="1"/>
  <c r="AX70" i="4"/>
  <c r="AX107" i="4" s="1"/>
  <c r="AW70" i="4"/>
  <c r="AW107" i="4" s="1"/>
  <c r="AV70" i="4"/>
  <c r="AV107" i="4" s="1"/>
  <c r="AU70" i="4"/>
  <c r="AU107" i="4" s="1"/>
  <c r="AT70" i="4"/>
  <c r="AT107" i="4" s="1"/>
  <c r="AS70" i="4"/>
  <c r="AS107" i="4" s="1"/>
  <c r="AR70" i="4"/>
  <c r="AR107" i="4" s="1"/>
  <c r="AQ70" i="4"/>
  <c r="AQ107" i="4" s="1"/>
  <c r="AP70" i="4"/>
  <c r="AP107" i="4" s="1"/>
  <c r="AO70" i="4"/>
  <c r="AO107" i="4" s="1"/>
  <c r="AN70" i="4"/>
  <c r="AN107" i="4" s="1"/>
  <c r="AM70" i="4"/>
  <c r="AM107" i="4" s="1"/>
  <c r="AL70" i="4"/>
  <c r="AL107" i="4" s="1"/>
  <c r="AK70" i="4"/>
  <c r="AK107" i="4" s="1"/>
  <c r="AJ70" i="4"/>
  <c r="AJ107" i="4" s="1"/>
  <c r="AI70" i="4"/>
  <c r="AI107" i="4" s="1"/>
  <c r="AH70" i="4"/>
  <c r="AH107" i="4" s="1"/>
  <c r="AG70" i="4"/>
  <c r="AG107" i="4" s="1"/>
  <c r="AF70" i="4"/>
  <c r="AF107" i="4" s="1"/>
  <c r="AE70" i="4"/>
  <c r="AE107" i="4" s="1"/>
  <c r="AD70" i="4"/>
  <c r="AD107" i="4" s="1"/>
  <c r="AC70" i="4"/>
  <c r="AC107" i="4" s="1"/>
  <c r="AB70" i="4"/>
  <c r="AB107" i="4" s="1"/>
  <c r="AA70" i="4"/>
  <c r="AA107" i="4" s="1"/>
  <c r="Z70" i="4"/>
  <c r="Z107" i="4" s="1"/>
  <c r="Y70" i="4"/>
  <c r="Y107" i="4" s="1"/>
  <c r="X70" i="4"/>
  <c r="X107" i="4" s="1"/>
  <c r="W70" i="4"/>
  <c r="W107" i="4" s="1"/>
  <c r="V70" i="4"/>
  <c r="V107" i="4" s="1"/>
  <c r="U70" i="4"/>
  <c r="U107" i="4" s="1"/>
  <c r="T70" i="4"/>
  <c r="T107" i="4" s="1"/>
  <c r="S70" i="4"/>
  <c r="S107" i="4" s="1"/>
  <c r="R70" i="4"/>
  <c r="R107" i="4" s="1"/>
  <c r="Q70" i="4"/>
  <c r="Q107" i="4" s="1"/>
  <c r="P70" i="4"/>
  <c r="P107" i="4" s="1"/>
  <c r="O70" i="4"/>
  <c r="O107" i="4" s="1"/>
  <c r="N70" i="4"/>
  <c r="N107" i="4" s="1"/>
  <c r="M70" i="4"/>
  <c r="M107" i="4" s="1"/>
  <c r="L70" i="4"/>
  <c r="L107" i="4" s="1"/>
  <c r="K70" i="4"/>
  <c r="K107" i="4" s="1"/>
  <c r="J70" i="4"/>
  <c r="J107" i="4" s="1"/>
  <c r="I70" i="4"/>
  <c r="I107" i="4" s="1"/>
  <c r="H70" i="4"/>
  <c r="H107" i="4" s="1"/>
  <c r="G70" i="4"/>
  <c r="G107" i="4" s="1"/>
  <c r="F70" i="4"/>
  <c r="F107" i="4" s="1"/>
  <c r="E70" i="4"/>
  <c r="E107" i="4" s="1"/>
  <c r="D70" i="4"/>
  <c r="D107" i="4" s="1"/>
  <c r="C70" i="4"/>
  <c r="C107" i="4" s="1"/>
  <c r="B70" i="4"/>
  <c r="B107" i="4" s="1"/>
  <c r="BN69" i="4"/>
  <c r="BM69" i="4"/>
  <c r="BL69" i="4"/>
  <c r="BK69" i="4"/>
  <c r="BJ69" i="4"/>
  <c r="BI69" i="4"/>
  <c r="BH69" i="4"/>
  <c r="BG69" i="4"/>
  <c r="BF69" i="4"/>
  <c r="BE69" i="4"/>
  <c r="BD69" i="4"/>
  <c r="BC69" i="4"/>
  <c r="BC106" i="4" s="1"/>
  <c r="BB69" i="4"/>
  <c r="BB106" i="4" s="1"/>
  <c r="BA69" i="4"/>
  <c r="BA106" i="4" s="1"/>
  <c r="AZ69" i="4"/>
  <c r="AZ106" i="4" s="1"/>
  <c r="AY69" i="4"/>
  <c r="AY106" i="4" s="1"/>
  <c r="AX69" i="4"/>
  <c r="AX106" i="4" s="1"/>
  <c r="AW69" i="4"/>
  <c r="AW106" i="4" s="1"/>
  <c r="AV69" i="4"/>
  <c r="AV106" i="4" s="1"/>
  <c r="AU69" i="4"/>
  <c r="AU106" i="4" s="1"/>
  <c r="AT69" i="4"/>
  <c r="AT106" i="4" s="1"/>
  <c r="AS69" i="4"/>
  <c r="AS106" i="4" s="1"/>
  <c r="AR69" i="4"/>
  <c r="AR106" i="4" s="1"/>
  <c r="AQ69" i="4"/>
  <c r="AQ106" i="4" s="1"/>
  <c r="AP69" i="4"/>
  <c r="AP106" i="4" s="1"/>
  <c r="AO69" i="4"/>
  <c r="AO106" i="4" s="1"/>
  <c r="AN69" i="4"/>
  <c r="AN106" i="4" s="1"/>
  <c r="AM69" i="4"/>
  <c r="AM106" i="4" s="1"/>
  <c r="AL69" i="4"/>
  <c r="AL106" i="4" s="1"/>
  <c r="AK69" i="4"/>
  <c r="AK106" i="4" s="1"/>
  <c r="AJ69" i="4"/>
  <c r="AJ106" i="4" s="1"/>
  <c r="AI69" i="4"/>
  <c r="AI106" i="4" s="1"/>
  <c r="AH69" i="4"/>
  <c r="AH106" i="4" s="1"/>
  <c r="AG69" i="4"/>
  <c r="AG106" i="4" s="1"/>
  <c r="AF69" i="4"/>
  <c r="AF106" i="4" s="1"/>
  <c r="AE69" i="4"/>
  <c r="AE106" i="4" s="1"/>
  <c r="AD69" i="4"/>
  <c r="AD106" i="4" s="1"/>
  <c r="AC69" i="4"/>
  <c r="AC106" i="4" s="1"/>
  <c r="AB69" i="4"/>
  <c r="AB106" i="4" s="1"/>
  <c r="AA69" i="4"/>
  <c r="AA106" i="4" s="1"/>
  <c r="Z69" i="4"/>
  <c r="Z106" i="4" s="1"/>
  <c r="Y69" i="4"/>
  <c r="Y106" i="4" s="1"/>
  <c r="X69" i="4"/>
  <c r="X106" i="4" s="1"/>
  <c r="W69" i="4"/>
  <c r="W106" i="4" s="1"/>
  <c r="V69" i="4"/>
  <c r="V106" i="4" s="1"/>
  <c r="U69" i="4"/>
  <c r="U106" i="4" s="1"/>
  <c r="T69" i="4"/>
  <c r="T106" i="4" s="1"/>
  <c r="S69" i="4"/>
  <c r="S106" i="4" s="1"/>
  <c r="R69" i="4"/>
  <c r="R106" i="4" s="1"/>
  <c r="Q69" i="4"/>
  <c r="Q106" i="4" s="1"/>
  <c r="P69" i="4"/>
  <c r="P106" i="4" s="1"/>
  <c r="O69" i="4"/>
  <c r="O106" i="4" s="1"/>
  <c r="N69" i="4"/>
  <c r="N106" i="4" s="1"/>
  <c r="M69" i="4"/>
  <c r="M106" i="4" s="1"/>
  <c r="L69" i="4"/>
  <c r="L106" i="4" s="1"/>
  <c r="K69" i="4"/>
  <c r="K106" i="4" s="1"/>
  <c r="J69" i="4"/>
  <c r="J106" i="4" s="1"/>
  <c r="I69" i="4"/>
  <c r="I106" i="4" s="1"/>
  <c r="H69" i="4"/>
  <c r="H106" i="4" s="1"/>
  <c r="G69" i="4"/>
  <c r="G106" i="4" s="1"/>
  <c r="F69" i="4"/>
  <c r="F106" i="4" s="1"/>
  <c r="E69" i="4"/>
  <c r="E106" i="4" s="1"/>
  <c r="D69" i="4"/>
  <c r="D106" i="4" s="1"/>
  <c r="C69" i="4"/>
  <c r="C106" i="4" s="1"/>
  <c r="B69" i="4"/>
  <c r="B106" i="4" s="1"/>
  <c r="BN32" i="4"/>
  <c r="BM32" i="4"/>
  <c r="BL32" i="4"/>
  <c r="BK32" i="4"/>
  <c r="BJ32" i="4"/>
  <c r="BI32" i="4"/>
  <c r="BH32" i="4"/>
  <c r="BG32" i="4"/>
  <c r="BF32" i="4"/>
  <c r="BE32" i="4"/>
  <c r="BD32" i="4"/>
  <c r="BC32" i="4"/>
  <c r="BC113" i="4" s="1"/>
  <c r="BB32" i="4"/>
  <c r="BB113" i="4" s="1"/>
  <c r="BA32" i="4"/>
  <c r="BA113" i="4" s="1"/>
  <c r="AZ32" i="4"/>
  <c r="AZ113" i="4" s="1"/>
  <c r="AY32" i="4"/>
  <c r="AY113" i="4" s="1"/>
  <c r="AX32" i="4"/>
  <c r="AX113" i="4" s="1"/>
  <c r="AW32" i="4"/>
  <c r="AW113" i="4" s="1"/>
  <c r="AV32" i="4"/>
  <c r="AV113" i="4" s="1"/>
  <c r="AU32" i="4"/>
  <c r="AU113" i="4" s="1"/>
  <c r="AT32" i="4"/>
  <c r="AT113" i="4" s="1"/>
  <c r="AS32" i="4"/>
  <c r="AS113" i="4" s="1"/>
  <c r="AR32" i="4"/>
  <c r="AR113" i="4" s="1"/>
  <c r="AQ32" i="4"/>
  <c r="AQ113" i="4" s="1"/>
  <c r="AP32" i="4"/>
  <c r="AP113" i="4" s="1"/>
  <c r="AO32" i="4"/>
  <c r="AO113" i="4" s="1"/>
  <c r="AN32" i="4"/>
  <c r="AN113" i="4" s="1"/>
  <c r="AM32" i="4"/>
  <c r="AM113" i="4" s="1"/>
  <c r="AL32" i="4"/>
  <c r="AL113" i="4" s="1"/>
  <c r="AK32" i="4"/>
  <c r="AK113" i="4" s="1"/>
  <c r="AJ32" i="4"/>
  <c r="AJ113" i="4" s="1"/>
  <c r="AI32" i="4"/>
  <c r="AI113" i="4" s="1"/>
  <c r="AH32" i="4"/>
  <c r="AH113" i="4" s="1"/>
  <c r="AG32" i="4"/>
  <c r="AG113" i="4" s="1"/>
  <c r="AF32" i="4"/>
  <c r="AF113" i="4" s="1"/>
  <c r="AE32" i="4"/>
  <c r="AE113" i="4" s="1"/>
  <c r="AD32" i="4"/>
  <c r="AD113" i="4" s="1"/>
  <c r="AC32" i="4"/>
  <c r="AC113" i="4" s="1"/>
  <c r="AB32" i="4"/>
  <c r="AB113" i="4" s="1"/>
  <c r="AA32" i="4"/>
  <c r="AA113" i="4" s="1"/>
  <c r="Z32" i="4"/>
  <c r="Z113" i="4" s="1"/>
  <c r="Y32" i="4"/>
  <c r="Y113" i="4" s="1"/>
  <c r="X32" i="4"/>
  <c r="X113" i="4" s="1"/>
  <c r="W32" i="4"/>
  <c r="W113" i="4" s="1"/>
  <c r="V32" i="4"/>
  <c r="V113" i="4" s="1"/>
  <c r="U32" i="4"/>
  <c r="U113" i="4" s="1"/>
  <c r="T32" i="4"/>
  <c r="T113" i="4" s="1"/>
  <c r="S32" i="4"/>
  <c r="S113" i="4" s="1"/>
  <c r="R32" i="4"/>
  <c r="R113" i="4" s="1"/>
  <c r="Q32" i="4"/>
  <c r="Q113" i="4" s="1"/>
  <c r="P32" i="4"/>
  <c r="P113" i="4" s="1"/>
  <c r="O32" i="4"/>
  <c r="O113" i="4" s="1"/>
  <c r="N32" i="4"/>
  <c r="N113" i="4" s="1"/>
  <c r="M32" i="4"/>
  <c r="M113" i="4" s="1"/>
  <c r="L32" i="4"/>
  <c r="L113" i="4" s="1"/>
  <c r="K32" i="4"/>
  <c r="K113" i="4" s="1"/>
  <c r="J32" i="4"/>
  <c r="J113" i="4" s="1"/>
  <c r="I32" i="4"/>
  <c r="I113" i="4" s="1"/>
  <c r="H32" i="4"/>
  <c r="H113" i="4" s="1"/>
  <c r="G32" i="4"/>
  <c r="G113" i="4" s="1"/>
  <c r="F32" i="4"/>
  <c r="F113" i="4" s="1"/>
  <c r="E32" i="4"/>
  <c r="E113" i="4" s="1"/>
  <c r="D32" i="4"/>
  <c r="D113" i="4" s="1"/>
  <c r="C32" i="4"/>
  <c r="C113" i="4" s="1"/>
  <c r="B32" i="4"/>
  <c r="B113" i="4" s="1"/>
  <c r="BN31" i="4"/>
  <c r="BN33" i="4" s="1"/>
  <c r="BM31" i="4"/>
  <c r="BM33" i="4" s="1"/>
  <c r="BL31" i="4"/>
  <c r="BL33" i="4" s="1"/>
  <c r="BK31" i="4"/>
  <c r="BK33" i="4" s="1"/>
  <c r="BJ31" i="4"/>
  <c r="BJ33" i="4" s="1"/>
  <c r="BI31" i="4"/>
  <c r="BI33" i="4" s="1"/>
  <c r="BH31" i="4"/>
  <c r="BH33" i="4" s="1"/>
  <c r="BG31" i="4"/>
  <c r="BG33" i="4" s="1"/>
  <c r="BF31" i="4"/>
  <c r="BF33" i="4" s="1"/>
  <c r="BE31" i="4"/>
  <c r="BE33" i="4" s="1"/>
  <c r="BD31" i="4"/>
  <c r="BD33" i="4" s="1"/>
  <c r="BC31" i="4"/>
  <c r="BC112" i="4" s="1"/>
  <c r="BB31" i="4"/>
  <c r="BB112" i="4" s="1"/>
  <c r="BA31" i="4"/>
  <c r="BA112" i="4" s="1"/>
  <c r="AZ31" i="4"/>
  <c r="AZ112" i="4" s="1"/>
  <c r="AY31" i="4"/>
  <c r="AY112" i="4" s="1"/>
  <c r="AX31" i="4"/>
  <c r="AX112" i="4" s="1"/>
  <c r="AW31" i="4"/>
  <c r="AW112" i="4" s="1"/>
  <c r="AV31" i="4"/>
  <c r="AV112" i="4" s="1"/>
  <c r="AU31" i="4"/>
  <c r="AU112" i="4" s="1"/>
  <c r="AT31" i="4"/>
  <c r="AT112" i="4" s="1"/>
  <c r="AS31" i="4"/>
  <c r="AS112" i="4" s="1"/>
  <c r="AR31" i="4"/>
  <c r="AR112" i="4" s="1"/>
  <c r="AQ31" i="4"/>
  <c r="AQ112" i="4" s="1"/>
  <c r="AP31" i="4"/>
  <c r="AP112" i="4" s="1"/>
  <c r="AO31" i="4"/>
  <c r="AO112" i="4" s="1"/>
  <c r="AN31" i="4"/>
  <c r="AN112" i="4" s="1"/>
  <c r="AM31" i="4"/>
  <c r="AM112" i="4" s="1"/>
  <c r="AL31" i="4"/>
  <c r="AL112" i="4" s="1"/>
  <c r="AK31" i="4"/>
  <c r="AK112" i="4" s="1"/>
  <c r="AJ31" i="4"/>
  <c r="AJ112" i="4" s="1"/>
  <c r="AI31" i="4"/>
  <c r="AI112" i="4" s="1"/>
  <c r="AH31" i="4"/>
  <c r="AH112" i="4" s="1"/>
  <c r="AG31" i="4"/>
  <c r="AG112" i="4" s="1"/>
  <c r="AF31" i="4"/>
  <c r="AF112" i="4" s="1"/>
  <c r="AE31" i="4"/>
  <c r="AE112" i="4" s="1"/>
  <c r="AD31" i="4"/>
  <c r="AD112" i="4" s="1"/>
  <c r="AC31" i="4"/>
  <c r="AC112" i="4" s="1"/>
  <c r="AB31" i="4"/>
  <c r="AB112" i="4" s="1"/>
  <c r="AA31" i="4"/>
  <c r="AA112" i="4" s="1"/>
  <c r="Z31" i="4"/>
  <c r="Z112" i="4" s="1"/>
  <c r="Y31" i="4"/>
  <c r="Y112" i="4" s="1"/>
  <c r="X31" i="4"/>
  <c r="X112" i="4" s="1"/>
  <c r="W31" i="4"/>
  <c r="W112" i="4" s="1"/>
  <c r="V31" i="4"/>
  <c r="V112" i="4" s="1"/>
  <c r="U31" i="4"/>
  <c r="U112" i="4" s="1"/>
  <c r="T31" i="4"/>
  <c r="T112" i="4" s="1"/>
  <c r="S31" i="4"/>
  <c r="S112" i="4" s="1"/>
  <c r="R31" i="4"/>
  <c r="R112" i="4" s="1"/>
  <c r="Q31" i="4"/>
  <c r="Q112" i="4" s="1"/>
  <c r="P31" i="4"/>
  <c r="P112" i="4" s="1"/>
  <c r="O31" i="4"/>
  <c r="O112" i="4" s="1"/>
  <c r="N31" i="4"/>
  <c r="N112" i="4" s="1"/>
  <c r="M31" i="4"/>
  <c r="M112" i="4" s="1"/>
  <c r="L31" i="4"/>
  <c r="L112" i="4" s="1"/>
  <c r="K31" i="4"/>
  <c r="K112" i="4" s="1"/>
  <c r="J31" i="4"/>
  <c r="J112" i="4" s="1"/>
  <c r="I31" i="4"/>
  <c r="I112" i="4" s="1"/>
  <c r="H31" i="4"/>
  <c r="H112" i="4" s="1"/>
  <c r="G31" i="4"/>
  <c r="G112" i="4" s="1"/>
  <c r="F31" i="4"/>
  <c r="F112" i="4" s="1"/>
  <c r="E31" i="4"/>
  <c r="E112" i="4" s="1"/>
  <c r="D31" i="4"/>
  <c r="D112" i="4" s="1"/>
  <c r="C31" i="4"/>
  <c r="C112" i="4" s="1"/>
  <c r="B31" i="4"/>
  <c r="B112" i="4" s="1"/>
  <c r="BN30" i="4"/>
  <c r="BM30" i="4"/>
  <c r="BL30" i="4"/>
  <c r="BK30" i="4"/>
  <c r="BJ30" i="4"/>
  <c r="BI30" i="4"/>
  <c r="BH30" i="4"/>
  <c r="BG30" i="4"/>
  <c r="BF30" i="4"/>
  <c r="BE30" i="4"/>
  <c r="BD30" i="4"/>
  <c r="BC30" i="4"/>
  <c r="BC95" i="4" s="1"/>
  <c r="BB30" i="4"/>
  <c r="BB95" i="4" s="1"/>
  <c r="BA30" i="4"/>
  <c r="BA95" i="4" s="1"/>
  <c r="AZ30" i="4"/>
  <c r="AZ95" i="4" s="1"/>
  <c r="AY30" i="4"/>
  <c r="AY95" i="4" s="1"/>
  <c r="AX30" i="4"/>
  <c r="AX95" i="4" s="1"/>
  <c r="AW30" i="4"/>
  <c r="AW95" i="4" s="1"/>
  <c r="AV30" i="4"/>
  <c r="AV95" i="4" s="1"/>
  <c r="AU30" i="4"/>
  <c r="AU95" i="4" s="1"/>
  <c r="AT30" i="4"/>
  <c r="AT95" i="4" s="1"/>
  <c r="AS30" i="4"/>
  <c r="AS95" i="4" s="1"/>
  <c r="AR30" i="4"/>
  <c r="AR95" i="4" s="1"/>
  <c r="AQ30" i="4"/>
  <c r="AQ95" i="4" s="1"/>
  <c r="AP30" i="4"/>
  <c r="AP95" i="4" s="1"/>
  <c r="AO30" i="4"/>
  <c r="AO95" i="4" s="1"/>
  <c r="AN30" i="4"/>
  <c r="AN95" i="4" s="1"/>
  <c r="AM30" i="4"/>
  <c r="AM95" i="4" s="1"/>
  <c r="AL30" i="4"/>
  <c r="AL95" i="4" s="1"/>
  <c r="AK30" i="4"/>
  <c r="AK95" i="4" s="1"/>
  <c r="AJ30" i="4"/>
  <c r="AJ95" i="4" s="1"/>
  <c r="AI30" i="4"/>
  <c r="AI95" i="4" s="1"/>
  <c r="AH30" i="4"/>
  <c r="AH95" i="4" s="1"/>
  <c r="AG30" i="4"/>
  <c r="AG95" i="4" s="1"/>
  <c r="AF30" i="4"/>
  <c r="AF95" i="4" s="1"/>
  <c r="AE30" i="4"/>
  <c r="AE95" i="4" s="1"/>
  <c r="AD30" i="4"/>
  <c r="AD95" i="4" s="1"/>
  <c r="AC30" i="4"/>
  <c r="AC95" i="4" s="1"/>
  <c r="AB30" i="4"/>
  <c r="AB95" i="4" s="1"/>
  <c r="AA30" i="4"/>
  <c r="AA95" i="4" s="1"/>
  <c r="Z30" i="4"/>
  <c r="Z95" i="4" s="1"/>
  <c r="Y30" i="4"/>
  <c r="Y95" i="4" s="1"/>
  <c r="X30" i="4"/>
  <c r="X95" i="4" s="1"/>
  <c r="W30" i="4"/>
  <c r="W95" i="4" s="1"/>
  <c r="V30" i="4"/>
  <c r="V95" i="4" s="1"/>
  <c r="U30" i="4"/>
  <c r="U95" i="4" s="1"/>
  <c r="T30" i="4"/>
  <c r="T95" i="4" s="1"/>
  <c r="S30" i="4"/>
  <c r="S95" i="4" s="1"/>
  <c r="R30" i="4"/>
  <c r="R95" i="4" s="1"/>
  <c r="Q30" i="4"/>
  <c r="Q95" i="4" s="1"/>
  <c r="P30" i="4"/>
  <c r="P95" i="4" s="1"/>
  <c r="O30" i="4"/>
  <c r="O95" i="4" s="1"/>
  <c r="N30" i="4"/>
  <c r="N95" i="4" s="1"/>
  <c r="M30" i="4"/>
  <c r="M95" i="4" s="1"/>
  <c r="L30" i="4"/>
  <c r="L95" i="4" s="1"/>
  <c r="K30" i="4"/>
  <c r="K95" i="4" s="1"/>
  <c r="J30" i="4"/>
  <c r="J95" i="4" s="1"/>
  <c r="I30" i="4"/>
  <c r="I95" i="4" s="1"/>
  <c r="H30" i="4"/>
  <c r="H95" i="4" s="1"/>
  <c r="G30" i="4"/>
  <c r="G95" i="4" s="1"/>
  <c r="F30" i="4"/>
  <c r="F95" i="4" s="1"/>
  <c r="E30" i="4"/>
  <c r="E95" i="4" s="1"/>
  <c r="D30" i="4"/>
  <c r="D95" i="4" s="1"/>
  <c r="C30" i="4"/>
  <c r="C95" i="4" s="1"/>
  <c r="B30" i="4"/>
  <c r="B95" i="4" s="1"/>
  <c r="BM29" i="4"/>
  <c r="BJ29" i="4"/>
  <c r="BH29" i="4"/>
  <c r="BE29" i="4"/>
  <c r="BC29" i="4"/>
  <c r="AZ29" i="4"/>
  <c r="AX29" i="4"/>
  <c r="AU29" i="4"/>
  <c r="AS29" i="4"/>
  <c r="AP29" i="4"/>
  <c r="AN29" i="4"/>
  <c r="AK29" i="4"/>
  <c r="AI29" i="4"/>
  <c r="AF29" i="4"/>
  <c r="AD29" i="4"/>
  <c r="AA29" i="4"/>
  <c r="BN27" i="4"/>
  <c r="BN29" i="4" s="1"/>
  <c r="BM27" i="4"/>
  <c r="BL27" i="4"/>
  <c r="BL29" i="4" s="1"/>
  <c r="BK27" i="4"/>
  <c r="BK29" i="4" s="1"/>
  <c r="BJ27" i="4"/>
  <c r="BI27" i="4"/>
  <c r="BI29" i="4" s="1"/>
  <c r="BH27" i="4"/>
  <c r="BG27" i="4"/>
  <c r="BG29" i="4" s="1"/>
  <c r="BF27" i="4"/>
  <c r="BF29" i="4" s="1"/>
  <c r="BE27" i="4"/>
  <c r="BD27" i="4"/>
  <c r="BD29" i="4" s="1"/>
  <c r="BC27" i="4"/>
  <c r="BC94" i="4" s="1"/>
  <c r="BB27" i="4"/>
  <c r="BB29" i="4" s="1"/>
  <c r="BA27" i="4"/>
  <c r="BA29" i="4" s="1"/>
  <c r="AZ27" i="4"/>
  <c r="AZ94" i="4" s="1"/>
  <c r="AY27" i="4"/>
  <c r="AY94" i="4" s="1"/>
  <c r="AX27" i="4"/>
  <c r="AX94" i="4" s="1"/>
  <c r="AW27" i="4"/>
  <c r="AW29" i="4" s="1"/>
  <c r="AV27" i="4"/>
  <c r="AV29" i="4" s="1"/>
  <c r="AU27" i="4"/>
  <c r="AU94" i="4" s="1"/>
  <c r="AT27" i="4"/>
  <c r="AT94" i="4" s="1"/>
  <c r="AS27" i="4"/>
  <c r="AS94" i="4" s="1"/>
  <c r="AR27" i="4"/>
  <c r="AR29" i="4" s="1"/>
  <c r="AQ27" i="4"/>
  <c r="AQ29" i="4" s="1"/>
  <c r="AP27" i="4"/>
  <c r="AP94" i="4" s="1"/>
  <c r="AO27" i="4"/>
  <c r="AO94" i="4" s="1"/>
  <c r="AN27" i="4"/>
  <c r="AN94" i="4" s="1"/>
  <c r="AM27" i="4"/>
  <c r="AM29" i="4" s="1"/>
  <c r="AL27" i="4"/>
  <c r="AL29" i="4" s="1"/>
  <c r="AK27" i="4"/>
  <c r="AK94" i="4" s="1"/>
  <c r="AJ27" i="4"/>
  <c r="AJ94" i="4" s="1"/>
  <c r="AI27" i="4"/>
  <c r="AI94" i="4" s="1"/>
  <c r="AH27" i="4"/>
  <c r="AH29" i="4" s="1"/>
  <c r="AG27" i="4"/>
  <c r="AG29" i="4" s="1"/>
  <c r="AF27" i="4"/>
  <c r="AF94" i="4" s="1"/>
  <c r="AE27" i="4"/>
  <c r="AE94" i="4" s="1"/>
  <c r="AD27" i="4"/>
  <c r="AD94" i="4" s="1"/>
  <c r="AC27" i="4"/>
  <c r="AC29" i="4" s="1"/>
  <c r="AB27" i="4"/>
  <c r="AB29" i="4" s="1"/>
  <c r="AA27" i="4"/>
  <c r="AA94" i="4" s="1"/>
  <c r="Z27" i="4"/>
  <c r="Z94" i="4" s="1"/>
  <c r="Y27" i="4"/>
  <c r="Y94" i="4" s="1"/>
  <c r="X27" i="4"/>
  <c r="X94" i="4" s="1"/>
  <c r="W27" i="4"/>
  <c r="W94" i="4" s="1"/>
  <c r="V27" i="4"/>
  <c r="V94" i="4" s="1"/>
  <c r="U27" i="4"/>
  <c r="U94" i="4" s="1"/>
  <c r="T27" i="4"/>
  <c r="T94" i="4" s="1"/>
  <c r="S27" i="4"/>
  <c r="S94" i="4" s="1"/>
  <c r="R27" i="4"/>
  <c r="R94" i="4" s="1"/>
  <c r="Q27" i="4"/>
  <c r="Q94" i="4" s="1"/>
  <c r="P27" i="4"/>
  <c r="P94" i="4" s="1"/>
  <c r="O27" i="4"/>
  <c r="O94" i="4" s="1"/>
  <c r="N27" i="4"/>
  <c r="N94" i="4" s="1"/>
  <c r="M27" i="4"/>
  <c r="M94" i="4" s="1"/>
  <c r="L27" i="4"/>
  <c r="L94" i="4" s="1"/>
  <c r="K27" i="4"/>
  <c r="K94" i="4" s="1"/>
  <c r="J27" i="4"/>
  <c r="J94" i="4" s="1"/>
  <c r="I27" i="4"/>
  <c r="I94" i="4" s="1"/>
  <c r="H27" i="4"/>
  <c r="H94" i="4" s="1"/>
  <c r="G27" i="4"/>
  <c r="G94" i="4" s="1"/>
  <c r="F27" i="4"/>
  <c r="F94" i="4" s="1"/>
  <c r="E27" i="4"/>
  <c r="E94" i="4" s="1"/>
  <c r="D27" i="4"/>
  <c r="D94" i="4" s="1"/>
  <c r="C27" i="4"/>
  <c r="C94" i="4" s="1"/>
  <c r="B27" i="4"/>
  <c r="B94" i="4" s="1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L244" i="3"/>
  <c r="BK244" i="3"/>
  <c r="BJ244" i="3"/>
  <c r="BI244" i="3"/>
  <c r="BH244" i="3"/>
  <c r="BG244" i="3"/>
  <c r="BF244" i="3"/>
  <c r="BE244" i="3"/>
  <c r="BD244" i="3"/>
  <c r="BC244" i="3"/>
  <c r="BB244" i="3"/>
  <c r="BA244" i="3"/>
  <c r="AZ244" i="3"/>
  <c r="AY244" i="3"/>
  <c r="AX244" i="3"/>
  <c r="AW244" i="3"/>
  <c r="AV244" i="3"/>
  <c r="AU244" i="3"/>
  <c r="AT244" i="3"/>
  <c r="AS244" i="3"/>
  <c r="AR244" i="3"/>
  <c r="AQ244" i="3"/>
  <c r="AP244" i="3"/>
  <c r="AO244" i="3"/>
  <c r="AN244" i="3"/>
  <c r="AM244" i="3"/>
  <c r="AL244" i="3"/>
  <c r="AK244" i="3"/>
  <c r="AJ244" i="3"/>
  <c r="AI244" i="3"/>
  <c r="AH244" i="3"/>
  <c r="AG244" i="3"/>
  <c r="AF244" i="3"/>
  <c r="AE244" i="3"/>
  <c r="AD244" i="3"/>
  <c r="AC244" i="3"/>
  <c r="AB244" i="3"/>
  <c r="AA244" i="3"/>
  <c r="Z244" i="3"/>
  <c r="Y244" i="3"/>
  <c r="X244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A244" i="3"/>
  <c r="BL243" i="3"/>
  <c r="BK243" i="3"/>
  <c r="BJ243" i="3"/>
  <c r="BI243" i="3"/>
  <c r="BH243" i="3"/>
  <c r="BG243" i="3"/>
  <c r="BF243" i="3"/>
  <c r="BE243" i="3"/>
  <c r="BD243" i="3"/>
  <c r="BC243" i="3"/>
  <c r="BB243" i="3"/>
  <c r="BA243" i="3"/>
  <c r="AZ243" i="3"/>
  <c r="AY243" i="3"/>
  <c r="AX243" i="3"/>
  <c r="AW243" i="3"/>
  <c r="AV243" i="3"/>
  <c r="AU243" i="3"/>
  <c r="AT243" i="3"/>
  <c r="AS243" i="3"/>
  <c r="AR243" i="3"/>
  <c r="AQ243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BL221" i="3"/>
  <c r="BK221" i="3"/>
  <c r="BJ221" i="3"/>
  <c r="BI221" i="3"/>
  <c r="BH221" i="3"/>
  <c r="BG221" i="3"/>
  <c r="BF221" i="3"/>
  <c r="BE221" i="3"/>
  <c r="BD221" i="3"/>
  <c r="BC221" i="3"/>
  <c r="BB221" i="3"/>
  <c r="BA221" i="3"/>
  <c r="AZ221" i="3"/>
  <c r="AY221" i="3"/>
  <c r="AX221" i="3"/>
  <c r="AW221" i="3"/>
  <c r="AV221" i="3"/>
  <c r="AU221" i="3"/>
  <c r="AT221" i="3"/>
  <c r="AS221" i="3"/>
  <c r="AR221" i="3"/>
  <c r="AQ221" i="3"/>
  <c r="AP221" i="3"/>
  <c r="AO221" i="3"/>
  <c r="AN221" i="3"/>
  <c r="AM221" i="3"/>
  <c r="AL221" i="3"/>
  <c r="AK221" i="3"/>
  <c r="AJ221" i="3"/>
  <c r="AI221" i="3"/>
  <c r="AH221" i="3"/>
  <c r="AG221" i="3"/>
  <c r="AF221" i="3"/>
  <c r="AE221" i="3"/>
  <c r="AD221" i="3"/>
  <c r="AC221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BL220" i="3"/>
  <c r="BK220" i="3"/>
  <c r="BJ220" i="3"/>
  <c r="BI220" i="3"/>
  <c r="BH220" i="3"/>
  <c r="BG220" i="3"/>
  <c r="BF220" i="3"/>
  <c r="BE220" i="3"/>
  <c r="BD220" i="3"/>
  <c r="BC220" i="3"/>
  <c r="BB220" i="3"/>
  <c r="BA220" i="3"/>
  <c r="AZ220" i="3"/>
  <c r="AY220" i="3"/>
  <c r="AX220" i="3"/>
  <c r="AW220" i="3"/>
  <c r="AV220" i="3"/>
  <c r="AU220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H220" i="3"/>
  <c r="AG220" i="3"/>
  <c r="AF220" i="3"/>
  <c r="AE220" i="3"/>
  <c r="AD220" i="3"/>
  <c r="AC220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BL219" i="3"/>
  <c r="BK219" i="3"/>
  <c r="BJ219" i="3"/>
  <c r="BI219" i="3"/>
  <c r="BH219" i="3"/>
  <c r="BG219" i="3"/>
  <c r="BF219" i="3"/>
  <c r="BE219" i="3"/>
  <c r="BD219" i="3"/>
  <c r="BC219" i="3"/>
  <c r="BB219" i="3"/>
  <c r="BA219" i="3"/>
  <c r="AZ219" i="3"/>
  <c r="AY219" i="3"/>
  <c r="AX219" i="3"/>
  <c r="AW219" i="3"/>
  <c r="AV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F219" i="3"/>
  <c r="AE219" i="3"/>
  <c r="AD219" i="3"/>
  <c r="AC219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BL218" i="3"/>
  <c r="BK218" i="3"/>
  <c r="BJ218" i="3"/>
  <c r="BI218" i="3"/>
  <c r="BH218" i="3"/>
  <c r="BG218" i="3"/>
  <c r="BF218" i="3"/>
  <c r="BE218" i="3"/>
  <c r="BD218" i="3"/>
  <c r="BC218" i="3"/>
  <c r="BB218" i="3"/>
  <c r="BA218" i="3"/>
  <c r="AZ218" i="3"/>
  <c r="AY218" i="3"/>
  <c r="AX218" i="3"/>
  <c r="AW218" i="3"/>
  <c r="AV218" i="3"/>
  <c r="AU218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H218" i="3"/>
  <c r="AG218" i="3"/>
  <c r="AF218" i="3"/>
  <c r="AE218" i="3"/>
  <c r="AD218" i="3"/>
  <c r="AC218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BL212" i="3"/>
  <c r="BK212" i="3"/>
  <c r="BJ212" i="3"/>
  <c r="BI212" i="3"/>
  <c r="BH212" i="3"/>
  <c r="BG212" i="3"/>
  <c r="BF212" i="3"/>
  <c r="BE212" i="3"/>
  <c r="BD212" i="3"/>
  <c r="BC212" i="3"/>
  <c r="BB212" i="3"/>
  <c r="BA212" i="3"/>
  <c r="AZ212" i="3"/>
  <c r="AY212" i="3"/>
  <c r="AX212" i="3"/>
  <c r="AW212" i="3"/>
  <c r="AV212" i="3"/>
  <c r="AU212" i="3"/>
  <c r="AT212" i="3"/>
  <c r="AS212" i="3"/>
  <c r="AR212" i="3"/>
  <c r="AQ212" i="3"/>
  <c r="AP212" i="3"/>
  <c r="AO212" i="3"/>
  <c r="AN212" i="3"/>
  <c r="AM212" i="3"/>
  <c r="AL212" i="3"/>
  <c r="AK212" i="3"/>
  <c r="AJ212" i="3"/>
  <c r="AI212" i="3"/>
  <c r="AH212" i="3"/>
  <c r="AG212" i="3"/>
  <c r="AF212" i="3"/>
  <c r="AE212" i="3"/>
  <c r="AD212" i="3"/>
  <c r="AC212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BL206" i="3"/>
  <c r="BL209" i="3" s="1"/>
  <c r="BK206" i="3"/>
  <c r="BK215" i="3" s="1"/>
  <c r="BJ206" i="3"/>
  <c r="BI206" i="3"/>
  <c r="BI209" i="3" s="1"/>
  <c r="BH206" i="3"/>
  <c r="BH209" i="3" s="1"/>
  <c r="BG206" i="3"/>
  <c r="BG209" i="3" s="1"/>
  <c r="BF206" i="3"/>
  <c r="BF209" i="3" s="1"/>
  <c r="BE206" i="3"/>
  <c r="BD206" i="3"/>
  <c r="BD209" i="3" s="1"/>
  <c r="BC206" i="3"/>
  <c r="BC215" i="3" s="1"/>
  <c r="BB206" i="3"/>
  <c r="BB213" i="3" s="1"/>
  <c r="BA206" i="3"/>
  <c r="BA209" i="3" s="1"/>
  <c r="AZ206" i="3"/>
  <c r="AY206" i="3"/>
  <c r="AY209" i="3" s="1"/>
  <c r="AX206" i="3"/>
  <c r="AX210" i="3" s="1"/>
  <c r="AW206" i="3"/>
  <c r="AW209" i="3" s="1"/>
  <c r="AV206" i="3"/>
  <c r="AV209" i="3" s="1"/>
  <c r="AU206" i="3"/>
  <c r="AT206" i="3"/>
  <c r="AT214" i="3" s="1"/>
  <c r="AS206" i="3"/>
  <c r="AS209" i="3" s="1"/>
  <c r="AR206" i="3"/>
  <c r="AR209" i="3" s="1"/>
  <c r="AQ206" i="3"/>
  <c r="AQ209" i="3" s="1"/>
  <c r="AP206" i="3"/>
  <c r="AO206" i="3"/>
  <c r="AO209" i="3" s="1"/>
  <c r="AN206" i="3"/>
  <c r="AN209" i="3" s="1"/>
  <c r="AM206" i="3"/>
  <c r="AM209" i="3" s="1"/>
  <c r="AL206" i="3"/>
  <c r="AL215" i="3" s="1"/>
  <c r="AK206" i="3"/>
  <c r="AJ206" i="3"/>
  <c r="AJ209" i="3" s="1"/>
  <c r="AI206" i="3"/>
  <c r="AI209" i="3" s="1"/>
  <c r="AH206" i="3"/>
  <c r="AH209" i="3" s="1"/>
  <c r="AG206" i="3"/>
  <c r="AG209" i="3" s="1"/>
  <c r="AF206" i="3"/>
  <c r="AE206" i="3"/>
  <c r="AE209" i="3" s="1"/>
  <c r="AD206" i="3"/>
  <c r="AD216" i="3" s="1"/>
  <c r="AC206" i="3"/>
  <c r="AC213" i="3" s="1"/>
  <c r="AB206" i="3"/>
  <c r="AB209" i="3" s="1"/>
  <c r="AA206" i="3"/>
  <c r="Z206" i="3"/>
  <c r="Z209" i="3" s="1"/>
  <c r="Y206" i="3"/>
  <c r="Y209" i="3" s="1"/>
  <c r="X206" i="3"/>
  <c r="X209" i="3" s="1"/>
  <c r="W206" i="3"/>
  <c r="W209" i="3" s="1"/>
  <c r="V206" i="3"/>
  <c r="U206" i="3"/>
  <c r="U214" i="3" s="1"/>
  <c r="T206" i="3"/>
  <c r="T209" i="3" s="1"/>
  <c r="S206" i="3"/>
  <c r="S209" i="3" s="1"/>
  <c r="R206" i="3"/>
  <c r="R209" i="3" s="1"/>
  <c r="Q206" i="3"/>
  <c r="P206" i="3"/>
  <c r="P209" i="3" s="1"/>
  <c r="O206" i="3"/>
  <c r="O209" i="3" s="1"/>
  <c r="N206" i="3"/>
  <c r="N209" i="3" s="1"/>
  <c r="M206" i="3"/>
  <c r="M215" i="3" s="1"/>
  <c r="L206" i="3"/>
  <c r="K206" i="3"/>
  <c r="K209" i="3" s="1"/>
  <c r="J206" i="3"/>
  <c r="J209" i="3" s="1"/>
  <c r="I206" i="3"/>
  <c r="I209" i="3" s="1"/>
  <c r="H206" i="3"/>
  <c r="H209" i="3" s="1"/>
  <c r="G206" i="3"/>
  <c r="F206" i="3"/>
  <c r="F209" i="3" s="1"/>
  <c r="E206" i="3"/>
  <c r="E216" i="3" s="1"/>
  <c r="D206" i="3"/>
  <c r="D213" i="3" s="1"/>
  <c r="C206" i="3"/>
  <c r="C209" i="3" s="1"/>
  <c r="B206" i="3"/>
  <c r="BL203" i="3"/>
  <c r="BK203" i="3"/>
  <c r="BJ203" i="3"/>
  <c r="BI203" i="3"/>
  <c r="BH203" i="3"/>
  <c r="BG203" i="3"/>
  <c r="BF203" i="3"/>
  <c r="BE203" i="3"/>
  <c r="BD203" i="3"/>
  <c r="BC203" i="3"/>
  <c r="BB203" i="3"/>
  <c r="BA203" i="3"/>
  <c r="AZ203" i="3"/>
  <c r="AY203" i="3"/>
  <c r="AX203" i="3"/>
  <c r="AW203" i="3"/>
  <c r="AV203" i="3"/>
  <c r="AU203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A203" i="3"/>
  <c r="BL202" i="3"/>
  <c r="BK202" i="3"/>
  <c r="BJ202" i="3"/>
  <c r="BI202" i="3"/>
  <c r="BH202" i="3"/>
  <c r="BG202" i="3"/>
  <c r="BF202" i="3"/>
  <c r="BE202" i="3"/>
  <c r="BD202" i="3"/>
  <c r="BC202" i="3"/>
  <c r="BB202" i="3"/>
  <c r="BA202" i="3"/>
  <c r="AZ202" i="3"/>
  <c r="AY202" i="3"/>
  <c r="AX202" i="3"/>
  <c r="AW202" i="3"/>
  <c r="AV202" i="3"/>
  <c r="AU202" i="3"/>
  <c r="AT202" i="3"/>
  <c r="AS202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BL200" i="3"/>
  <c r="BK200" i="3"/>
  <c r="BJ200" i="3"/>
  <c r="BI200" i="3"/>
  <c r="BH200" i="3"/>
  <c r="BG200" i="3"/>
  <c r="BF200" i="3"/>
  <c r="BE200" i="3"/>
  <c r="BD200" i="3"/>
  <c r="BC200" i="3"/>
  <c r="BB200" i="3"/>
  <c r="BA200" i="3"/>
  <c r="AZ200" i="3"/>
  <c r="AY200" i="3"/>
  <c r="AX200" i="3"/>
  <c r="AW200" i="3"/>
  <c r="AV200" i="3"/>
  <c r="AU200" i="3"/>
  <c r="AT200" i="3"/>
  <c r="AS200" i="3"/>
  <c r="AR200" i="3"/>
  <c r="AQ200" i="3"/>
  <c r="AP200" i="3"/>
  <c r="AO200" i="3"/>
  <c r="AN200" i="3"/>
  <c r="AM200" i="3"/>
  <c r="AL200" i="3"/>
  <c r="AK200" i="3"/>
  <c r="AJ200" i="3"/>
  <c r="AI200" i="3"/>
  <c r="AH200" i="3"/>
  <c r="AG200" i="3"/>
  <c r="AF200" i="3"/>
  <c r="AE200" i="3"/>
  <c r="AD200" i="3"/>
  <c r="AC200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A200" i="3"/>
  <c r="BL199" i="3"/>
  <c r="BK199" i="3"/>
  <c r="BJ199" i="3"/>
  <c r="BI199" i="3"/>
  <c r="BH199" i="3"/>
  <c r="BG199" i="3"/>
  <c r="BF199" i="3"/>
  <c r="BE199" i="3"/>
  <c r="BD199" i="3"/>
  <c r="BC199" i="3"/>
  <c r="BB199" i="3"/>
  <c r="BA199" i="3"/>
  <c r="AZ199" i="3"/>
  <c r="AY199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A196" i="3"/>
  <c r="BL195" i="3"/>
  <c r="BK195" i="3"/>
  <c r="BJ195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192" i="3"/>
  <c r="A191" i="3"/>
  <c r="BL190" i="3"/>
  <c r="BK190" i="3"/>
  <c r="BJ190" i="3"/>
  <c r="BI190" i="3"/>
  <c r="BH190" i="3"/>
  <c r="BG190" i="3"/>
  <c r="BF190" i="3"/>
  <c r="BE190" i="3"/>
  <c r="BD190" i="3"/>
  <c r="BC190" i="3"/>
  <c r="BB190" i="3"/>
  <c r="BA190" i="3"/>
  <c r="AZ190" i="3"/>
  <c r="AY190" i="3"/>
  <c r="AX190" i="3"/>
  <c r="AW190" i="3"/>
  <c r="AV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BN187" i="3"/>
  <c r="BM187" i="3"/>
  <c r="BL187" i="3"/>
  <c r="BK187" i="3"/>
  <c r="BJ187" i="3"/>
  <c r="BI187" i="3"/>
  <c r="BH187" i="3"/>
  <c r="BG187" i="3"/>
  <c r="BF187" i="3"/>
  <c r="BE187" i="3"/>
  <c r="BD187" i="3"/>
  <c r="BC187" i="3"/>
  <c r="BB187" i="3"/>
  <c r="BA187" i="3"/>
  <c r="AZ187" i="3"/>
  <c r="AY187" i="3"/>
  <c r="AX187" i="3"/>
  <c r="AW187" i="3"/>
  <c r="AV187" i="3"/>
  <c r="AU187" i="3"/>
  <c r="AT187" i="3"/>
  <c r="AS187" i="3"/>
  <c r="AR187" i="3"/>
  <c r="AQ187" i="3"/>
  <c r="AP187" i="3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BN184" i="3"/>
  <c r="BM184" i="3"/>
  <c r="BL184" i="3"/>
  <c r="BL222" i="3" s="1"/>
  <c r="BK184" i="3"/>
  <c r="BK222" i="3" s="1"/>
  <c r="BJ184" i="3"/>
  <c r="BJ222" i="3" s="1"/>
  <c r="BI184" i="3"/>
  <c r="BI222" i="3" s="1"/>
  <c r="BH184" i="3"/>
  <c r="BH222" i="3" s="1"/>
  <c r="BG184" i="3"/>
  <c r="BG222" i="3" s="1"/>
  <c r="BF184" i="3"/>
  <c r="BF222" i="3" s="1"/>
  <c r="BE184" i="3"/>
  <c r="BE222" i="3" s="1"/>
  <c r="BD184" i="3"/>
  <c r="BD222" i="3" s="1"/>
  <c r="BC184" i="3"/>
  <c r="BC222" i="3" s="1"/>
  <c r="BB184" i="3"/>
  <c r="BB222" i="3" s="1"/>
  <c r="BA184" i="3"/>
  <c r="BA222" i="3" s="1"/>
  <c r="AZ184" i="3"/>
  <c r="AZ222" i="3" s="1"/>
  <c r="AY184" i="3"/>
  <c r="AY222" i="3" s="1"/>
  <c r="AX184" i="3"/>
  <c r="AX222" i="3" s="1"/>
  <c r="AW184" i="3"/>
  <c r="AW222" i="3" s="1"/>
  <c r="AV184" i="3"/>
  <c r="AV222" i="3" s="1"/>
  <c r="AU184" i="3"/>
  <c r="AU222" i="3" s="1"/>
  <c r="AT184" i="3"/>
  <c r="AT222" i="3" s="1"/>
  <c r="AS184" i="3"/>
  <c r="AS222" i="3" s="1"/>
  <c r="AR184" i="3"/>
  <c r="AR222" i="3" s="1"/>
  <c r="AQ184" i="3"/>
  <c r="AQ222" i="3" s="1"/>
  <c r="AP184" i="3"/>
  <c r="AP222" i="3" s="1"/>
  <c r="AO184" i="3"/>
  <c r="AO222" i="3" s="1"/>
  <c r="AN184" i="3"/>
  <c r="AN222" i="3" s="1"/>
  <c r="AM184" i="3"/>
  <c r="AM222" i="3" s="1"/>
  <c r="AL184" i="3"/>
  <c r="AL222" i="3" s="1"/>
  <c r="AK184" i="3"/>
  <c r="AK222" i="3" s="1"/>
  <c r="AJ184" i="3"/>
  <c r="AJ222" i="3" s="1"/>
  <c r="AI184" i="3"/>
  <c r="AI222" i="3" s="1"/>
  <c r="AH184" i="3"/>
  <c r="AH222" i="3" s="1"/>
  <c r="AG184" i="3"/>
  <c r="AG222" i="3" s="1"/>
  <c r="AF184" i="3"/>
  <c r="AF222" i="3" s="1"/>
  <c r="AE184" i="3"/>
  <c r="AE222" i="3" s="1"/>
  <c r="AD184" i="3"/>
  <c r="AD222" i="3" s="1"/>
  <c r="AC184" i="3"/>
  <c r="AC222" i="3" s="1"/>
  <c r="AB184" i="3"/>
  <c r="AB222" i="3" s="1"/>
  <c r="AA184" i="3"/>
  <c r="AA222" i="3" s="1"/>
  <c r="Z184" i="3"/>
  <c r="Z222" i="3" s="1"/>
  <c r="Y184" i="3"/>
  <c r="Y222" i="3" s="1"/>
  <c r="X184" i="3"/>
  <c r="X222" i="3" s="1"/>
  <c r="W184" i="3"/>
  <c r="W222" i="3" s="1"/>
  <c r="V184" i="3"/>
  <c r="V222" i="3" s="1"/>
  <c r="U184" i="3"/>
  <c r="U222" i="3" s="1"/>
  <c r="T184" i="3"/>
  <c r="T222" i="3" s="1"/>
  <c r="S184" i="3"/>
  <c r="S222" i="3" s="1"/>
  <c r="R184" i="3"/>
  <c r="R222" i="3" s="1"/>
  <c r="Q184" i="3"/>
  <c r="Q222" i="3" s="1"/>
  <c r="P184" i="3"/>
  <c r="P222" i="3" s="1"/>
  <c r="O184" i="3"/>
  <c r="O222" i="3" s="1"/>
  <c r="N184" i="3"/>
  <c r="N222" i="3" s="1"/>
  <c r="M184" i="3"/>
  <c r="L184" i="3"/>
  <c r="K184" i="3"/>
  <c r="J184" i="3"/>
  <c r="I184" i="3"/>
  <c r="H184" i="3"/>
  <c r="G184" i="3"/>
  <c r="F184" i="3"/>
  <c r="E184" i="3"/>
  <c r="D184" i="3"/>
  <c r="C184" i="3"/>
  <c r="B184" i="3"/>
  <c r="BN179" i="3"/>
  <c r="BM179" i="3"/>
  <c r="BL179" i="3"/>
  <c r="BK179" i="3"/>
  <c r="BJ179" i="3"/>
  <c r="BI179" i="3"/>
  <c r="BH179" i="3"/>
  <c r="BG179" i="3"/>
  <c r="BF179" i="3"/>
  <c r="BE179" i="3"/>
  <c r="BD179" i="3"/>
  <c r="BC179" i="3"/>
  <c r="BB179" i="3"/>
  <c r="BA179" i="3"/>
  <c r="AZ179" i="3"/>
  <c r="AY179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M114" i="3"/>
  <c r="BL114" i="3"/>
  <c r="BK114" i="3"/>
  <c r="BJ114" i="3"/>
  <c r="BI114" i="3"/>
  <c r="BH114" i="3"/>
  <c r="BG114" i="3"/>
  <c r="BF114" i="3"/>
  <c r="BD114" i="3"/>
  <c r="BA114" i="3"/>
  <c r="AY114" i="3"/>
  <c r="AV114" i="3"/>
  <c r="AT114" i="3"/>
  <c r="AQ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BN106" i="3"/>
  <c r="BN114" i="3" s="1"/>
  <c r="BE106" i="3"/>
  <c r="BE114" i="3" s="1"/>
  <c r="BC106" i="3"/>
  <c r="BC114" i="3" s="1"/>
  <c r="BB106" i="3"/>
  <c r="BB114" i="3" s="1"/>
  <c r="BA106" i="3"/>
  <c r="AZ106" i="3"/>
  <c r="AZ114" i="3" s="1"/>
  <c r="AY106" i="3"/>
  <c r="AX106" i="3"/>
  <c r="AX114" i="3" s="1"/>
  <c r="AW106" i="3"/>
  <c r="AW114" i="3" s="1"/>
  <c r="AV106" i="3"/>
  <c r="AU106" i="3"/>
  <c r="AU114" i="3" s="1"/>
  <c r="AT106" i="3"/>
  <c r="AS106" i="3"/>
  <c r="AS114" i="3" s="1"/>
  <c r="AR106" i="3"/>
  <c r="AR114" i="3" s="1"/>
  <c r="AQ106" i="3"/>
  <c r="AP106" i="3"/>
  <c r="AP114" i="3" s="1"/>
  <c r="BN98" i="3"/>
  <c r="BE98" i="3"/>
  <c r="AX98" i="3"/>
  <c r="AW98" i="3"/>
  <c r="AV98" i="3"/>
  <c r="AU98" i="3"/>
  <c r="AT98" i="3"/>
  <c r="AS98" i="3"/>
  <c r="AR98" i="3"/>
  <c r="BN95" i="3"/>
  <c r="BM95" i="3"/>
  <c r="BL95" i="3"/>
  <c r="BL196" i="3" s="1"/>
  <c r="BK95" i="3"/>
  <c r="BK196" i="3" s="1"/>
  <c r="BJ95" i="3"/>
  <c r="BJ196" i="3" s="1"/>
  <c r="BI95" i="3"/>
  <c r="BI196" i="3" s="1"/>
  <c r="BH95" i="3"/>
  <c r="BH196" i="3" s="1"/>
  <c r="BG95" i="3"/>
  <c r="BG196" i="3" s="1"/>
  <c r="BF95" i="3"/>
  <c r="BF196" i="3" s="1"/>
  <c r="BE95" i="3"/>
  <c r="BE196" i="3" s="1"/>
  <c r="BD95" i="3"/>
  <c r="BD196" i="3" s="1"/>
  <c r="BC95" i="3"/>
  <c r="BC196" i="3" s="1"/>
  <c r="BB95" i="3"/>
  <c r="BB196" i="3" s="1"/>
  <c r="BA95" i="3"/>
  <c r="BA196" i="3" s="1"/>
  <c r="AZ95" i="3"/>
  <c r="AZ196" i="3" s="1"/>
  <c r="AY95" i="3"/>
  <c r="AY196" i="3" s="1"/>
  <c r="AX95" i="3"/>
  <c r="AX196" i="3" s="1"/>
  <c r="AW95" i="3"/>
  <c r="AW196" i="3" s="1"/>
  <c r="AV95" i="3"/>
  <c r="AV196" i="3" s="1"/>
  <c r="AU95" i="3"/>
  <c r="AU196" i="3" s="1"/>
  <c r="AT95" i="3"/>
  <c r="AT196" i="3" s="1"/>
  <c r="AS95" i="3"/>
  <c r="AS196" i="3" s="1"/>
  <c r="AR95" i="3"/>
  <c r="AR196" i="3" s="1"/>
  <c r="AQ95" i="3"/>
  <c r="AQ196" i="3" s="1"/>
  <c r="AP95" i="3"/>
  <c r="AP196" i="3" s="1"/>
  <c r="AO95" i="3"/>
  <c r="AO196" i="3" s="1"/>
  <c r="AN95" i="3"/>
  <c r="AN196" i="3" s="1"/>
  <c r="AM95" i="3"/>
  <c r="AM196" i="3" s="1"/>
  <c r="AL95" i="3"/>
  <c r="AL196" i="3" s="1"/>
  <c r="AK95" i="3"/>
  <c r="AK196" i="3" s="1"/>
  <c r="AJ95" i="3"/>
  <c r="AJ196" i="3" s="1"/>
  <c r="AI95" i="3"/>
  <c r="AI196" i="3" s="1"/>
  <c r="AH95" i="3"/>
  <c r="AH196" i="3" s="1"/>
  <c r="AG95" i="3"/>
  <c r="AG196" i="3" s="1"/>
  <c r="AF95" i="3"/>
  <c r="AF196" i="3" s="1"/>
  <c r="AE95" i="3"/>
  <c r="AE196" i="3" s="1"/>
  <c r="AD95" i="3"/>
  <c r="AD196" i="3" s="1"/>
  <c r="AC95" i="3"/>
  <c r="AC196" i="3" s="1"/>
  <c r="AB95" i="3"/>
  <c r="AB196" i="3" s="1"/>
  <c r="AA95" i="3"/>
  <c r="AA196" i="3" s="1"/>
  <c r="Z95" i="3"/>
  <c r="Z196" i="3" s="1"/>
  <c r="Y95" i="3"/>
  <c r="Y196" i="3" s="1"/>
  <c r="X95" i="3"/>
  <c r="X196" i="3" s="1"/>
  <c r="W95" i="3"/>
  <c r="W196" i="3" s="1"/>
  <c r="V95" i="3"/>
  <c r="V196" i="3" s="1"/>
  <c r="U95" i="3"/>
  <c r="U196" i="3" s="1"/>
  <c r="T95" i="3"/>
  <c r="T196" i="3" s="1"/>
  <c r="S95" i="3"/>
  <c r="S196" i="3" s="1"/>
  <c r="R95" i="3"/>
  <c r="R196" i="3" s="1"/>
  <c r="Q95" i="3"/>
  <c r="Q196" i="3" s="1"/>
  <c r="P95" i="3"/>
  <c r="P196" i="3" s="1"/>
  <c r="O95" i="3"/>
  <c r="O196" i="3" s="1"/>
  <c r="N95" i="3"/>
  <c r="N196" i="3" s="1"/>
  <c r="M95" i="3"/>
  <c r="M196" i="3" s="1"/>
  <c r="L95" i="3"/>
  <c r="L196" i="3" s="1"/>
  <c r="K95" i="3"/>
  <c r="K196" i="3" s="1"/>
  <c r="J95" i="3"/>
  <c r="J196" i="3" s="1"/>
  <c r="I95" i="3"/>
  <c r="I196" i="3" s="1"/>
  <c r="H95" i="3"/>
  <c r="H196" i="3" s="1"/>
  <c r="G95" i="3"/>
  <c r="G196" i="3" s="1"/>
  <c r="F95" i="3"/>
  <c r="F196" i="3" s="1"/>
  <c r="E95" i="3"/>
  <c r="E196" i="3" s="1"/>
  <c r="D95" i="3"/>
  <c r="D196" i="3" s="1"/>
  <c r="C95" i="3"/>
  <c r="C196" i="3" s="1"/>
  <c r="B95" i="3"/>
  <c r="B196" i="3" s="1"/>
  <c r="BN74" i="3"/>
  <c r="BI74" i="3"/>
  <c r="BD74" i="3"/>
  <c r="AY74" i="3"/>
  <c r="AT74" i="3"/>
  <c r="AO74" i="3"/>
  <c r="AJ74" i="3"/>
  <c r="AE74" i="3"/>
  <c r="Z74" i="3"/>
  <c r="U74" i="3"/>
  <c r="P74" i="3"/>
  <c r="BN73" i="3"/>
  <c r="BM73" i="3"/>
  <c r="BM74" i="3" s="1"/>
  <c r="BL73" i="3"/>
  <c r="BK73" i="3"/>
  <c r="BL74" i="3" s="1"/>
  <c r="BJ73" i="3"/>
  <c r="BJ74" i="3" s="1"/>
  <c r="BI73" i="3"/>
  <c r="BH73" i="3"/>
  <c r="BH74" i="3" s="1"/>
  <c r="BG73" i="3"/>
  <c r="BF73" i="3"/>
  <c r="BG74" i="3" s="1"/>
  <c r="BE73" i="3"/>
  <c r="BE74" i="3" s="1"/>
  <c r="BD73" i="3"/>
  <c r="BC73" i="3"/>
  <c r="BC74" i="3" s="1"/>
  <c r="BB73" i="3"/>
  <c r="BA73" i="3"/>
  <c r="BB74" i="3" s="1"/>
  <c r="AZ73" i="3"/>
  <c r="AZ74" i="3" s="1"/>
  <c r="AY73" i="3"/>
  <c r="AX73" i="3"/>
  <c r="AX74" i="3" s="1"/>
  <c r="AW73" i="3"/>
  <c r="AV73" i="3"/>
  <c r="AW74" i="3" s="1"/>
  <c r="AU73" i="3"/>
  <c r="AU74" i="3" s="1"/>
  <c r="AT73" i="3"/>
  <c r="AS73" i="3"/>
  <c r="AS74" i="3" s="1"/>
  <c r="AR73" i="3"/>
  <c r="AQ73" i="3"/>
  <c r="AR74" i="3" s="1"/>
  <c r="AP73" i="3"/>
  <c r="AP74" i="3" s="1"/>
  <c r="AO73" i="3"/>
  <c r="AN73" i="3"/>
  <c r="AN74" i="3" s="1"/>
  <c r="AM73" i="3"/>
  <c r="AL73" i="3"/>
  <c r="AM74" i="3" s="1"/>
  <c r="AK73" i="3"/>
  <c r="AK74" i="3" s="1"/>
  <c r="AJ73" i="3"/>
  <c r="AI73" i="3"/>
  <c r="AI74" i="3" s="1"/>
  <c r="AH73" i="3"/>
  <c r="AG73" i="3"/>
  <c r="AH74" i="3" s="1"/>
  <c r="AF73" i="3"/>
  <c r="AF74" i="3" s="1"/>
  <c r="AE73" i="3"/>
  <c r="AD73" i="3"/>
  <c r="AD74" i="3" s="1"/>
  <c r="AC73" i="3"/>
  <c r="AB73" i="3"/>
  <c r="AC74" i="3" s="1"/>
  <c r="AA73" i="3"/>
  <c r="AA74" i="3" s="1"/>
  <c r="Z73" i="3"/>
  <c r="Y73" i="3"/>
  <c r="Y74" i="3" s="1"/>
  <c r="X73" i="3"/>
  <c r="W73" i="3"/>
  <c r="X74" i="3" s="1"/>
  <c r="V73" i="3"/>
  <c r="V74" i="3" s="1"/>
  <c r="U73" i="3"/>
  <c r="T73" i="3"/>
  <c r="T74" i="3" s="1"/>
  <c r="S73" i="3"/>
  <c r="R73" i="3"/>
  <c r="S74" i="3" s="1"/>
  <c r="Q73" i="3"/>
  <c r="Q74" i="3" s="1"/>
  <c r="P73" i="3"/>
  <c r="O73" i="3"/>
  <c r="O74" i="3" s="1"/>
  <c r="N73" i="3"/>
  <c r="BL71" i="3"/>
  <c r="BG71" i="3"/>
  <c r="BB71" i="3"/>
  <c r="AW71" i="3"/>
  <c r="AR71" i="3"/>
  <c r="AM71" i="3"/>
  <c r="AH71" i="3"/>
  <c r="AC71" i="3"/>
  <c r="X71" i="3"/>
  <c r="S71" i="3"/>
  <c r="BN70" i="3"/>
  <c r="BN72" i="3" s="1"/>
  <c r="BM70" i="3"/>
  <c r="BM72" i="3" s="1"/>
  <c r="BL70" i="3"/>
  <c r="BL72" i="3" s="1"/>
  <c r="BK70" i="3"/>
  <c r="BK71" i="3" s="1"/>
  <c r="BJ70" i="3"/>
  <c r="BJ72" i="3" s="1"/>
  <c r="BI70" i="3"/>
  <c r="BI72" i="3" s="1"/>
  <c r="BH70" i="3"/>
  <c r="BH72" i="3" s="1"/>
  <c r="BG70" i="3"/>
  <c r="BG72" i="3" s="1"/>
  <c r="BF70" i="3"/>
  <c r="BF71" i="3" s="1"/>
  <c r="BE70" i="3"/>
  <c r="BE72" i="3" s="1"/>
  <c r="BD70" i="3"/>
  <c r="BD72" i="3" s="1"/>
  <c r="BC70" i="3"/>
  <c r="BC72" i="3" s="1"/>
  <c r="BB70" i="3"/>
  <c r="BB72" i="3" s="1"/>
  <c r="BA70" i="3"/>
  <c r="BA71" i="3" s="1"/>
  <c r="AZ70" i="3"/>
  <c r="AZ72" i="3" s="1"/>
  <c r="AY70" i="3"/>
  <c r="AY72" i="3" s="1"/>
  <c r="AX70" i="3"/>
  <c r="AX72" i="3" s="1"/>
  <c r="AW70" i="3"/>
  <c r="AW72" i="3" s="1"/>
  <c r="AV70" i="3"/>
  <c r="AV71" i="3" s="1"/>
  <c r="AU70" i="3"/>
  <c r="AU72" i="3" s="1"/>
  <c r="AT70" i="3"/>
  <c r="AT72" i="3" s="1"/>
  <c r="AS70" i="3"/>
  <c r="AS72" i="3" s="1"/>
  <c r="AR70" i="3"/>
  <c r="AR72" i="3" s="1"/>
  <c r="AQ70" i="3"/>
  <c r="AQ71" i="3" s="1"/>
  <c r="AP70" i="3"/>
  <c r="AP72" i="3" s="1"/>
  <c r="AO70" i="3"/>
  <c r="AO72" i="3" s="1"/>
  <c r="AN70" i="3"/>
  <c r="AN72" i="3" s="1"/>
  <c r="AM70" i="3"/>
  <c r="AM72" i="3" s="1"/>
  <c r="AL70" i="3"/>
  <c r="AL71" i="3" s="1"/>
  <c r="AK70" i="3"/>
  <c r="AK72" i="3" s="1"/>
  <c r="AJ70" i="3"/>
  <c r="AJ72" i="3" s="1"/>
  <c r="AI70" i="3"/>
  <c r="AI72" i="3" s="1"/>
  <c r="AH70" i="3"/>
  <c r="AH72" i="3" s="1"/>
  <c r="AG70" i="3"/>
  <c r="AG71" i="3" s="1"/>
  <c r="AF70" i="3"/>
  <c r="AF72" i="3" s="1"/>
  <c r="AE70" i="3"/>
  <c r="AE72" i="3" s="1"/>
  <c r="AD70" i="3"/>
  <c r="AD72" i="3" s="1"/>
  <c r="AC70" i="3"/>
  <c r="AC72" i="3" s="1"/>
  <c r="AB70" i="3"/>
  <c r="AB71" i="3" s="1"/>
  <c r="AA70" i="3"/>
  <c r="AA72" i="3" s="1"/>
  <c r="Z70" i="3"/>
  <c r="Z72" i="3" s="1"/>
  <c r="Y70" i="3"/>
  <c r="Y72" i="3" s="1"/>
  <c r="X70" i="3"/>
  <c r="X72" i="3" s="1"/>
  <c r="W70" i="3"/>
  <c r="W71" i="3" s="1"/>
  <c r="V70" i="3"/>
  <c r="V72" i="3" s="1"/>
  <c r="U70" i="3"/>
  <c r="U72" i="3" s="1"/>
  <c r="T70" i="3"/>
  <c r="T72" i="3" s="1"/>
  <c r="S70" i="3"/>
  <c r="S72" i="3" s="1"/>
  <c r="R70" i="3"/>
  <c r="R71" i="3" s="1"/>
  <c r="Q70" i="3"/>
  <c r="Q72" i="3" s="1"/>
  <c r="P70" i="3"/>
  <c r="P72" i="3" s="1"/>
  <c r="O70" i="3"/>
  <c r="O72" i="3" s="1"/>
  <c r="N70" i="3"/>
  <c r="N72" i="3" s="1"/>
  <c r="BN43" i="3"/>
  <c r="BM43" i="3"/>
  <c r="BL43" i="3"/>
  <c r="BL191" i="3" s="1"/>
  <c r="BK43" i="3"/>
  <c r="BK191" i="3" s="1"/>
  <c r="BJ43" i="3"/>
  <c r="BJ191" i="3" s="1"/>
  <c r="BI43" i="3"/>
  <c r="BI191" i="3" s="1"/>
  <c r="BH43" i="3"/>
  <c r="BH191" i="3" s="1"/>
  <c r="BG43" i="3"/>
  <c r="BG191" i="3" s="1"/>
  <c r="BF43" i="3"/>
  <c r="BF191" i="3" s="1"/>
  <c r="BE43" i="3"/>
  <c r="BE191" i="3" s="1"/>
  <c r="BD43" i="3"/>
  <c r="BD191" i="3" s="1"/>
  <c r="BC43" i="3"/>
  <c r="BC191" i="3" s="1"/>
  <c r="BB43" i="3"/>
  <c r="BB191" i="3" s="1"/>
  <c r="BA43" i="3"/>
  <c r="BA191" i="3" s="1"/>
  <c r="AZ43" i="3"/>
  <c r="AZ191" i="3" s="1"/>
  <c r="AY43" i="3"/>
  <c r="AY191" i="3" s="1"/>
  <c r="AX43" i="3"/>
  <c r="AX191" i="3" s="1"/>
  <c r="AW43" i="3"/>
  <c r="AW191" i="3" s="1"/>
  <c r="AV43" i="3"/>
  <c r="AV191" i="3" s="1"/>
  <c r="AU43" i="3"/>
  <c r="AU191" i="3" s="1"/>
  <c r="AT43" i="3"/>
  <c r="AT191" i="3" s="1"/>
  <c r="AS43" i="3"/>
  <c r="AS191" i="3" s="1"/>
  <c r="AR43" i="3"/>
  <c r="AR191" i="3" s="1"/>
  <c r="AQ43" i="3"/>
  <c r="AQ191" i="3" s="1"/>
  <c r="AP43" i="3"/>
  <c r="AP191" i="3" s="1"/>
  <c r="AO43" i="3"/>
  <c r="AO191" i="3" s="1"/>
  <c r="AN43" i="3"/>
  <c r="AN191" i="3" s="1"/>
  <c r="AM43" i="3"/>
  <c r="AM191" i="3" s="1"/>
  <c r="AL43" i="3"/>
  <c r="AL191" i="3" s="1"/>
  <c r="AK43" i="3"/>
  <c r="AK191" i="3" s="1"/>
  <c r="AJ43" i="3"/>
  <c r="AJ191" i="3" s="1"/>
  <c r="AI43" i="3"/>
  <c r="AI191" i="3" s="1"/>
  <c r="AH43" i="3"/>
  <c r="AH191" i="3" s="1"/>
  <c r="AG43" i="3"/>
  <c r="AG191" i="3" s="1"/>
  <c r="AF43" i="3"/>
  <c r="AF191" i="3" s="1"/>
  <c r="AE43" i="3"/>
  <c r="AE191" i="3" s="1"/>
  <c r="AD43" i="3"/>
  <c r="AD191" i="3" s="1"/>
  <c r="AC43" i="3"/>
  <c r="AC191" i="3" s="1"/>
  <c r="AB43" i="3"/>
  <c r="AB191" i="3" s="1"/>
  <c r="AA43" i="3"/>
  <c r="AA191" i="3" s="1"/>
  <c r="Z43" i="3"/>
  <c r="Z191" i="3" s="1"/>
  <c r="Y43" i="3"/>
  <c r="Y191" i="3" s="1"/>
  <c r="X43" i="3"/>
  <c r="X191" i="3" s="1"/>
  <c r="W43" i="3"/>
  <c r="W191" i="3" s="1"/>
  <c r="V43" i="3"/>
  <c r="V191" i="3" s="1"/>
  <c r="U43" i="3"/>
  <c r="U191" i="3" s="1"/>
  <c r="T43" i="3"/>
  <c r="T191" i="3" s="1"/>
  <c r="S43" i="3"/>
  <c r="S191" i="3" s="1"/>
  <c r="R43" i="3"/>
  <c r="R191" i="3" s="1"/>
  <c r="Q43" i="3"/>
  <c r="Q191" i="3" s="1"/>
  <c r="P43" i="3"/>
  <c r="P191" i="3" s="1"/>
  <c r="O43" i="3"/>
  <c r="O191" i="3" s="1"/>
  <c r="N43" i="3"/>
  <c r="N191" i="3" s="1"/>
  <c r="M43" i="3"/>
  <c r="M191" i="3" s="1"/>
  <c r="L43" i="3"/>
  <c r="L191" i="3" s="1"/>
  <c r="K43" i="3"/>
  <c r="K191" i="3" s="1"/>
  <c r="J43" i="3"/>
  <c r="J191" i="3" s="1"/>
  <c r="I43" i="3"/>
  <c r="I191" i="3" s="1"/>
  <c r="H43" i="3"/>
  <c r="H191" i="3" s="1"/>
  <c r="G43" i="3"/>
  <c r="G191" i="3" s="1"/>
  <c r="F43" i="3"/>
  <c r="F191" i="3" s="1"/>
  <c r="E43" i="3"/>
  <c r="E191" i="3" s="1"/>
  <c r="D43" i="3"/>
  <c r="D191" i="3" s="1"/>
  <c r="C43" i="3"/>
  <c r="C191" i="3" s="1"/>
  <c r="B43" i="3"/>
  <c r="B191" i="3" s="1"/>
  <c r="BN40" i="3"/>
  <c r="BM40" i="3"/>
  <c r="BL40" i="3"/>
  <c r="BL238" i="3" s="1"/>
  <c r="BK40" i="3"/>
  <c r="BK238" i="3" s="1"/>
  <c r="BJ40" i="3"/>
  <c r="BJ238" i="3" s="1"/>
  <c r="BI40" i="3"/>
  <c r="BI238" i="3" s="1"/>
  <c r="BH40" i="3"/>
  <c r="BH238" i="3" s="1"/>
  <c r="BG40" i="3"/>
  <c r="BG238" i="3" s="1"/>
  <c r="BF40" i="3"/>
  <c r="BF238" i="3" s="1"/>
  <c r="BE40" i="3"/>
  <c r="BE238" i="3" s="1"/>
  <c r="BD40" i="3"/>
  <c r="BD238" i="3" s="1"/>
  <c r="BC40" i="3"/>
  <c r="BC238" i="3" s="1"/>
  <c r="BB40" i="3"/>
  <c r="BB238" i="3" s="1"/>
  <c r="BA40" i="3"/>
  <c r="BA238" i="3" s="1"/>
  <c r="AZ40" i="3"/>
  <c r="AZ238" i="3" s="1"/>
  <c r="AY40" i="3"/>
  <c r="AY238" i="3" s="1"/>
  <c r="AX40" i="3"/>
  <c r="AX238" i="3" s="1"/>
  <c r="AW40" i="3"/>
  <c r="AW238" i="3" s="1"/>
  <c r="AV40" i="3"/>
  <c r="AV238" i="3" s="1"/>
  <c r="AU40" i="3"/>
  <c r="AU238" i="3" s="1"/>
  <c r="AT40" i="3"/>
  <c r="AT238" i="3" s="1"/>
  <c r="AS40" i="3"/>
  <c r="AS238" i="3" s="1"/>
  <c r="AR40" i="3"/>
  <c r="AR238" i="3" s="1"/>
  <c r="AQ40" i="3"/>
  <c r="AQ238" i="3" s="1"/>
  <c r="AP40" i="3"/>
  <c r="AP238" i="3" s="1"/>
  <c r="AO40" i="3"/>
  <c r="AO238" i="3" s="1"/>
  <c r="AN40" i="3"/>
  <c r="AN238" i="3" s="1"/>
  <c r="AM40" i="3"/>
  <c r="AM238" i="3" s="1"/>
  <c r="AL40" i="3"/>
  <c r="AL238" i="3" s="1"/>
  <c r="AK40" i="3"/>
  <c r="AK238" i="3" s="1"/>
  <c r="AJ40" i="3"/>
  <c r="AJ238" i="3" s="1"/>
  <c r="AI40" i="3"/>
  <c r="AI238" i="3" s="1"/>
  <c r="AH40" i="3"/>
  <c r="AH238" i="3" s="1"/>
  <c r="AG40" i="3"/>
  <c r="AG238" i="3" s="1"/>
  <c r="AF40" i="3"/>
  <c r="AF238" i="3" s="1"/>
  <c r="AE40" i="3"/>
  <c r="AE238" i="3" s="1"/>
  <c r="AD40" i="3"/>
  <c r="AD238" i="3" s="1"/>
  <c r="AC40" i="3"/>
  <c r="AC238" i="3" s="1"/>
  <c r="AB40" i="3"/>
  <c r="AB238" i="3" s="1"/>
  <c r="AA40" i="3"/>
  <c r="AA238" i="3" s="1"/>
  <c r="Z40" i="3"/>
  <c r="Z238" i="3" s="1"/>
  <c r="Y40" i="3"/>
  <c r="Y238" i="3" s="1"/>
  <c r="X40" i="3"/>
  <c r="X238" i="3" s="1"/>
  <c r="W40" i="3"/>
  <c r="W238" i="3" s="1"/>
  <c r="V40" i="3"/>
  <c r="V238" i="3" s="1"/>
  <c r="U40" i="3"/>
  <c r="U238" i="3" s="1"/>
  <c r="T40" i="3"/>
  <c r="T238" i="3" s="1"/>
  <c r="BN37" i="3"/>
  <c r="BL37" i="3"/>
  <c r="BL237" i="3" s="1"/>
  <c r="BK37" i="3"/>
  <c r="BK237" i="3" s="1"/>
  <c r="BK239" i="3" s="1"/>
  <c r="BJ37" i="3"/>
  <c r="BJ237" i="3" s="1"/>
  <c r="BI37" i="3"/>
  <c r="BI237" i="3" s="1"/>
  <c r="BI239" i="3" s="1"/>
  <c r="BH37" i="3"/>
  <c r="BH237" i="3" s="1"/>
  <c r="BH239" i="3" s="1"/>
  <c r="BG37" i="3"/>
  <c r="BG237" i="3" s="1"/>
  <c r="BF37" i="3"/>
  <c r="BF237" i="3" s="1"/>
  <c r="BF239" i="3" s="1"/>
  <c r="BE37" i="3"/>
  <c r="BE237" i="3" s="1"/>
  <c r="BD37" i="3"/>
  <c r="BD237" i="3" s="1"/>
  <c r="BD239" i="3" s="1"/>
  <c r="BC37" i="3"/>
  <c r="BC237" i="3" s="1"/>
  <c r="BC239" i="3" s="1"/>
  <c r="BB37" i="3"/>
  <c r="BB237" i="3" s="1"/>
  <c r="BA37" i="3"/>
  <c r="BA237" i="3" s="1"/>
  <c r="BA239" i="3" s="1"/>
  <c r="AZ37" i="3"/>
  <c r="AZ237" i="3" s="1"/>
  <c r="AY37" i="3"/>
  <c r="AY237" i="3" s="1"/>
  <c r="AY239" i="3" s="1"/>
  <c r="AX37" i="3"/>
  <c r="AX237" i="3" s="1"/>
  <c r="AX239" i="3" s="1"/>
  <c r="AW37" i="3"/>
  <c r="AW237" i="3" s="1"/>
  <c r="AV37" i="3"/>
  <c r="AV237" i="3" s="1"/>
  <c r="AV239" i="3" s="1"/>
  <c r="AU37" i="3"/>
  <c r="AU237" i="3" s="1"/>
  <c r="AT37" i="3"/>
  <c r="AT237" i="3" s="1"/>
  <c r="AT239" i="3" s="1"/>
  <c r="AS37" i="3"/>
  <c r="AS237" i="3" s="1"/>
  <c r="AS239" i="3" s="1"/>
  <c r="AR37" i="3"/>
  <c r="AR237" i="3" s="1"/>
  <c r="AQ37" i="3"/>
  <c r="AQ237" i="3" s="1"/>
  <c r="AQ239" i="3" s="1"/>
  <c r="AP37" i="3"/>
  <c r="AP237" i="3" s="1"/>
  <c r="AO37" i="3"/>
  <c r="AO237" i="3" s="1"/>
  <c r="AO239" i="3" s="1"/>
  <c r="AN37" i="3"/>
  <c r="AN237" i="3" s="1"/>
  <c r="AN239" i="3" s="1"/>
  <c r="AM37" i="3"/>
  <c r="AM237" i="3" s="1"/>
  <c r="AL37" i="3"/>
  <c r="AL237" i="3" s="1"/>
  <c r="AL239" i="3" s="1"/>
  <c r="AK37" i="3"/>
  <c r="AK237" i="3" s="1"/>
  <c r="AJ37" i="3"/>
  <c r="AJ237" i="3" s="1"/>
  <c r="AJ239" i="3" s="1"/>
  <c r="AI37" i="3"/>
  <c r="AI237" i="3" s="1"/>
  <c r="AI239" i="3" s="1"/>
  <c r="AH37" i="3"/>
  <c r="AH237" i="3" s="1"/>
  <c r="AG37" i="3"/>
  <c r="AG237" i="3" s="1"/>
  <c r="AG239" i="3" s="1"/>
  <c r="AF37" i="3"/>
  <c r="AF237" i="3" s="1"/>
  <c r="AE37" i="3"/>
  <c r="AE237" i="3" s="1"/>
  <c r="AE239" i="3" s="1"/>
  <c r="AD37" i="3"/>
  <c r="AD237" i="3" s="1"/>
  <c r="AD239" i="3" s="1"/>
  <c r="AC37" i="3"/>
  <c r="AC237" i="3" s="1"/>
  <c r="AB37" i="3"/>
  <c r="AB237" i="3" s="1"/>
  <c r="AB239" i="3" s="1"/>
  <c r="AA37" i="3"/>
  <c r="AA237" i="3" s="1"/>
  <c r="Z37" i="3"/>
  <c r="Z237" i="3" s="1"/>
  <c r="Z239" i="3" s="1"/>
  <c r="Y37" i="3"/>
  <c r="Y237" i="3" s="1"/>
  <c r="Y239" i="3" s="1"/>
  <c r="X37" i="3"/>
  <c r="X237" i="3" s="1"/>
  <c r="W37" i="3"/>
  <c r="W237" i="3" s="1"/>
  <c r="W239" i="3" s="1"/>
  <c r="V37" i="3"/>
  <c r="V237" i="3" s="1"/>
  <c r="U37" i="3"/>
  <c r="U237" i="3" s="1"/>
  <c r="U239" i="3" s="1"/>
  <c r="T37" i="3"/>
  <c r="T237" i="3" s="1"/>
  <c r="T239" i="3" s="1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L26" i="2"/>
  <c r="AK26" i="2"/>
  <c r="AK25" i="2" s="1"/>
  <c r="AJ26" i="2"/>
  <c r="AI26" i="2"/>
  <c r="AH26" i="2"/>
  <c r="AH25" i="2" s="1"/>
  <c r="AG26" i="2"/>
  <c r="AF26" i="2"/>
  <c r="AF25" i="2" s="1"/>
  <c r="AE26" i="2"/>
  <c r="AD26" i="2"/>
  <c r="AC26" i="2"/>
  <c r="AC25" i="2" s="1"/>
  <c r="AB26" i="2"/>
  <c r="AA26" i="2"/>
  <c r="AA25" i="2" s="1"/>
  <c r="Z26" i="2"/>
  <c r="Y26" i="2"/>
  <c r="X26" i="2"/>
  <c r="X25" i="2" s="1"/>
  <c r="W26" i="2"/>
  <c r="V26" i="2"/>
  <c r="V25" i="2" s="1"/>
  <c r="U26" i="2"/>
  <c r="T26" i="2"/>
  <c r="S26" i="2"/>
  <c r="S25" i="2" s="1"/>
  <c r="R26" i="2"/>
  <c r="Q26" i="2"/>
  <c r="Q25" i="2" s="1"/>
  <c r="P26" i="2"/>
  <c r="O26" i="2"/>
  <c r="N26" i="2"/>
  <c r="N25" i="2" s="1"/>
  <c r="M26" i="2"/>
  <c r="L26" i="2"/>
  <c r="L25" i="2" s="1"/>
  <c r="K26" i="2"/>
  <c r="J26" i="2"/>
  <c r="I26" i="2"/>
  <c r="I25" i="2" s="1"/>
  <c r="H26" i="2"/>
  <c r="G26" i="2"/>
  <c r="G25" i="2" s="1"/>
  <c r="F26" i="2"/>
  <c r="E26" i="2"/>
  <c r="D26" i="2"/>
  <c r="D25" i="2" s="1"/>
  <c r="C26" i="2"/>
  <c r="B26" i="2"/>
  <c r="B25" i="2" s="1"/>
  <c r="AL25" i="2"/>
  <c r="AJ25" i="2"/>
  <c r="AI25" i="2"/>
  <c r="AG25" i="2"/>
  <c r="AE25" i="2"/>
  <c r="AD25" i="2"/>
  <c r="AB25" i="2"/>
  <c r="Z25" i="2"/>
  <c r="Y25" i="2"/>
  <c r="W25" i="2"/>
  <c r="U25" i="2"/>
  <c r="T25" i="2"/>
  <c r="R25" i="2"/>
  <c r="P25" i="2"/>
  <c r="O25" i="2"/>
  <c r="M25" i="2"/>
  <c r="K25" i="2"/>
  <c r="J25" i="2"/>
  <c r="H25" i="2"/>
  <c r="F25" i="2"/>
  <c r="E25" i="2"/>
  <c r="C25" i="2"/>
  <c r="A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10" i="2" s="1"/>
  <c r="A24" i="2"/>
  <c r="A23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N11" i="2" l="1"/>
  <c r="V239" i="3"/>
  <c r="AA239" i="3"/>
  <c r="AF239" i="3"/>
  <c r="AK239" i="3"/>
  <c r="AP239" i="3"/>
  <c r="AU239" i="3"/>
  <c r="AZ239" i="3"/>
  <c r="BE239" i="3"/>
  <c r="BJ239" i="3"/>
  <c r="O71" i="3"/>
  <c r="T71" i="3"/>
  <c r="Y71" i="3"/>
  <c r="AD71" i="3"/>
  <c r="AI71" i="3"/>
  <c r="AN71" i="3"/>
  <c r="AS71" i="3"/>
  <c r="AX71" i="3"/>
  <c r="BC71" i="3"/>
  <c r="BH71" i="3"/>
  <c r="BM71" i="3"/>
  <c r="B215" i="3"/>
  <c r="B213" i="3"/>
  <c r="B214" i="3"/>
  <c r="G215" i="3"/>
  <c r="G213" i="3"/>
  <c r="G214" i="3"/>
  <c r="L215" i="3"/>
  <c r="L213" i="3"/>
  <c r="L214" i="3"/>
  <c r="Q215" i="3"/>
  <c r="Q213" i="3"/>
  <c r="Q214" i="3"/>
  <c r="V215" i="3"/>
  <c r="V213" i="3"/>
  <c r="V214" i="3"/>
  <c r="AA215" i="3"/>
  <c r="AA213" i="3"/>
  <c r="AA214" i="3"/>
  <c r="AF215" i="3"/>
  <c r="AF213" i="3"/>
  <c r="AF214" i="3"/>
  <c r="AK215" i="3"/>
  <c r="AK213" i="3"/>
  <c r="AK214" i="3"/>
  <c r="AP215" i="3"/>
  <c r="AP213" i="3"/>
  <c r="AP214" i="3"/>
  <c r="AU215" i="3"/>
  <c r="AU213" i="3"/>
  <c r="AU214" i="3"/>
  <c r="AZ215" i="3"/>
  <c r="AZ213" i="3"/>
  <c r="AZ214" i="3"/>
  <c r="BE215" i="3"/>
  <c r="BE213" i="3"/>
  <c r="BE214" i="3"/>
  <c r="BJ215" i="3"/>
  <c r="BJ213" i="3"/>
  <c r="BJ214" i="3"/>
  <c r="D207" i="3"/>
  <c r="I207" i="3"/>
  <c r="N207" i="3"/>
  <c r="S207" i="3"/>
  <c r="X207" i="3"/>
  <c r="AC207" i="3"/>
  <c r="AH207" i="3"/>
  <c r="AM207" i="3"/>
  <c r="AR207" i="3"/>
  <c r="AW207" i="3"/>
  <c r="BB207" i="3"/>
  <c r="BG207" i="3"/>
  <c r="BL207" i="3"/>
  <c r="F208" i="3"/>
  <c r="K208" i="3"/>
  <c r="P208" i="3"/>
  <c r="U208" i="3"/>
  <c r="Z208" i="3"/>
  <c r="AE208" i="3"/>
  <c r="AJ208" i="3"/>
  <c r="AO208" i="3"/>
  <c r="AT208" i="3"/>
  <c r="AY208" i="3"/>
  <c r="BD208" i="3"/>
  <c r="BI208" i="3"/>
  <c r="M209" i="3"/>
  <c r="AL209" i="3"/>
  <c r="BK209" i="3"/>
  <c r="E210" i="3"/>
  <c r="J210" i="3"/>
  <c r="O210" i="3"/>
  <c r="T210" i="3"/>
  <c r="Y210" i="3"/>
  <c r="AD210" i="3"/>
  <c r="AI210" i="3"/>
  <c r="AN210" i="3"/>
  <c r="AS210" i="3"/>
  <c r="BE210" i="3"/>
  <c r="N213" i="3"/>
  <c r="Z213" i="3"/>
  <c r="AM213" i="3"/>
  <c r="AY213" i="3"/>
  <c r="BL213" i="3"/>
  <c r="M214" i="3"/>
  <c r="Z214" i="3"/>
  <c r="AL214" i="3"/>
  <c r="AY214" i="3"/>
  <c r="BK214" i="3"/>
  <c r="Y215" i="3"/>
  <c r="AX215" i="3"/>
  <c r="L216" i="3"/>
  <c r="Y216" i="3"/>
  <c r="AK216" i="3"/>
  <c r="AZ216" i="3"/>
  <c r="P71" i="3"/>
  <c r="U71" i="3"/>
  <c r="Z71" i="3"/>
  <c r="AE71" i="3"/>
  <c r="AJ71" i="3"/>
  <c r="AO71" i="3"/>
  <c r="AT71" i="3"/>
  <c r="AY71" i="3"/>
  <c r="BD71" i="3"/>
  <c r="BI71" i="3"/>
  <c r="BN71" i="3"/>
  <c r="R72" i="3"/>
  <c r="W72" i="3"/>
  <c r="AB72" i="3"/>
  <c r="AG72" i="3"/>
  <c r="AL72" i="3"/>
  <c r="AQ72" i="3"/>
  <c r="AV72" i="3"/>
  <c r="BA72" i="3"/>
  <c r="BF72" i="3"/>
  <c r="BK72" i="3"/>
  <c r="R74" i="3"/>
  <c r="W74" i="3"/>
  <c r="AB74" i="3"/>
  <c r="AG74" i="3"/>
  <c r="AL74" i="3"/>
  <c r="AQ74" i="3"/>
  <c r="AV74" i="3"/>
  <c r="BA74" i="3"/>
  <c r="BF74" i="3"/>
  <c r="BK74" i="3"/>
  <c r="C213" i="3"/>
  <c r="C216" i="3"/>
  <c r="H213" i="3"/>
  <c r="H216" i="3"/>
  <c r="M213" i="3"/>
  <c r="M216" i="3"/>
  <c r="R213" i="3"/>
  <c r="R216" i="3"/>
  <c r="W213" i="3"/>
  <c r="W216" i="3"/>
  <c r="AB213" i="3"/>
  <c r="AB216" i="3"/>
  <c r="AG213" i="3"/>
  <c r="AG216" i="3"/>
  <c r="AL213" i="3"/>
  <c r="AL216" i="3"/>
  <c r="AQ213" i="3"/>
  <c r="AQ216" i="3"/>
  <c r="AV213" i="3"/>
  <c r="AV216" i="3"/>
  <c r="AV210" i="3"/>
  <c r="BA213" i="3"/>
  <c r="BA216" i="3"/>
  <c r="BA210" i="3"/>
  <c r="BF213" i="3"/>
  <c r="BF216" i="3"/>
  <c r="BF210" i="3"/>
  <c r="BK213" i="3"/>
  <c r="BK216" i="3"/>
  <c r="BK210" i="3"/>
  <c r="E207" i="3"/>
  <c r="J207" i="3"/>
  <c r="O207" i="3"/>
  <c r="T207" i="3"/>
  <c r="Y207" i="3"/>
  <c r="AD207" i="3"/>
  <c r="AI207" i="3"/>
  <c r="AN207" i="3"/>
  <c r="AS207" i="3"/>
  <c r="AX207" i="3"/>
  <c r="BC207" i="3"/>
  <c r="BH207" i="3"/>
  <c r="B208" i="3"/>
  <c r="G208" i="3"/>
  <c r="L208" i="3"/>
  <c r="Q208" i="3"/>
  <c r="V208" i="3"/>
  <c r="AA208" i="3"/>
  <c r="AF208" i="3"/>
  <c r="AK208" i="3"/>
  <c r="AP208" i="3"/>
  <c r="AU208" i="3"/>
  <c r="AZ208" i="3"/>
  <c r="BE208" i="3"/>
  <c r="BJ208" i="3"/>
  <c r="D209" i="3"/>
  <c r="AC209" i="3"/>
  <c r="BB209" i="3"/>
  <c r="F210" i="3"/>
  <c r="K210" i="3"/>
  <c r="P210" i="3"/>
  <c r="U210" i="3"/>
  <c r="Z210" i="3"/>
  <c r="AE210" i="3"/>
  <c r="AJ210" i="3"/>
  <c r="AO210" i="3"/>
  <c r="AU210" i="3"/>
  <c r="BH210" i="3"/>
  <c r="P213" i="3"/>
  <c r="AO213" i="3"/>
  <c r="C214" i="3"/>
  <c r="P214" i="3"/>
  <c r="AB214" i="3"/>
  <c r="AO214" i="3"/>
  <c r="BA214" i="3"/>
  <c r="C215" i="3"/>
  <c r="O215" i="3"/>
  <c r="AB215" i="3"/>
  <c r="AN215" i="3"/>
  <c r="BA215" i="3"/>
  <c r="B216" i="3"/>
  <c r="O216" i="3"/>
  <c r="AA216" i="3"/>
  <c r="AN216" i="3"/>
  <c r="BE216" i="3"/>
  <c r="X239" i="3"/>
  <c r="AC239" i="3"/>
  <c r="AH239" i="3"/>
  <c r="AM239" i="3"/>
  <c r="AR239" i="3"/>
  <c r="AW239" i="3"/>
  <c r="BB239" i="3"/>
  <c r="BG239" i="3"/>
  <c r="BL239" i="3"/>
  <c r="Q71" i="3"/>
  <c r="V71" i="3"/>
  <c r="AA71" i="3"/>
  <c r="AF71" i="3"/>
  <c r="AK71" i="3"/>
  <c r="AP71" i="3"/>
  <c r="AU71" i="3"/>
  <c r="AZ71" i="3"/>
  <c r="BE71" i="3"/>
  <c r="BJ71" i="3"/>
  <c r="D216" i="3"/>
  <c r="D214" i="3"/>
  <c r="D215" i="3"/>
  <c r="I216" i="3"/>
  <c r="I214" i="3"/>
  <c r="I215" i="3"/>
  <c r="N216" i="3"/>
  <c r="N214" i="3"/>
  <c r="N215" i="3"/>
  <c r="S216" i="3"/>
  <c r="S214" i="3"/>
  <c r="S215" i="3"/>
  <c r="X216" i="3"/>
  <c r="X214" i="3"/>
  <c r="X215" i="3"/>
  <c r="AC216" i="3"/>
  <c r="AC214" i="3"/>
  <c r="AC215" i="3"/>
  <c r="AH216" i="3"/>
  <c r="AH214" i="3"/>
  <c r="AH215" i="3"/>
  <c r="AM216" i="3"/>
  <c r="AM214" i="3"/>
  <c r="AM215" i="3"/>
  <c r="AR216" i="3"/>
  <c r="AR214" i="3"/>
  <c r="AR215" i="3"/>
  <c r="AW216" i="3"/>
  <c r="AW210" i="3"/>
  <c r="AW214" i="3"/>
  <c r="AW215" i="3"/>
  <c r="BB216" i="3"/>
  <c r="BB210" i="3"/>
  <c r="BB214" i="3"/>
  <c r="BB215" i="3"/>
  <c r="BG216" i="3"/>
  <c r="BG210" i="3"/>
  <c r="BG214" i="3"/>
  <c r="BG215" i="3"/>
  <c r="BL216" i="3"/>
  <c r="BL210" i="3"/>
  <c r="BL214" i="3"/>
  <c r="BL215" i="3"/>
  <c r="F207" i="3"/>
  <c r="K207" i="3"/>
  <c r="P207" i="3"/>
  <c r="U207" i="3"/>
  <c r="Z207" i="3"/>
  <c r="AE207" i="3"/>
  <c r="AJ207" i="3"/>
  <c r="AO207" i="3"/>
  <c r="AT207" i="3"/>
  <c r="AY207" i="3"/>
  <c r="BD207" i="3"/>
  <c r="BI207" i="3"/>
  <c r="C208" i="3"/>
  <c r="H208" i="3"/>
  <c r="M208" i="3"/>
  <c r="R208" i="3"/>
  <c r="W208" i="3"/>
  <c r="AB208" i="3"/>
  <c r="AG208" i="3"/>
  <c r="AL208" i="3"/>
  <c r="AQ208" i="3"/>
  <c r="AV208" i="3"/>
  <c r="BA208" i="3"/>
  <c r="BF208" i="3"/>
  <c r="BK208" i="3"/>
  <c r="E209" i="3"/>
  <c r="AD209" i="3"/>
  <c r="AX209" i="3"/>
  <c r="BC209" i="3"/>
  <c r="B210" i="3"/>
  <c r="G210" i="3"/>
  <c r="L210" i="3"/>
  <c r="Q210" i="3"/>
  <c r="V210" i="3"/>
  <c r="AA210" i="3"/>
  <c r="AF210" i="3"/>
  <c r="AK210" i="3"/>
  <c r="AP210" i="3"/>
  <c r="BJ210" i="3"/>
  <c r="F213" i="3"/>
  <c r="S213" i="3"/>
  <c r="AE213" i="3"/>
  <c r="AR213" i="3"/>
  <c r="BD213" i="3"/>
  <c r="F214" i="3"/>
  <c r="R214" i="3"/>
  <c r="AE214" i="3"/>
  <c r="AQ214" i="3"/>
  <c r="BD214" i="3"/>
  <c r="E215" i="3"/>
  <c r="R215" i="3"/>
  <c r="AD215" i="3"/>
  <c r="AQ215" i="3"/>
  <c r="Q216" i="3"/>
  <c r="AP216" i="3"/>
  <c r="BJ216" i="3"/>
  <c r="E214" i="3"/>
  <c r="E213" i="3"/>
  <c r="J214" i="3"/>
  <c r="J213" i="3"/>
  <c r="O214" i="3"/>
  <c r="O213" i="3"/>
  <c r="T214" i="3"/>
  <c r="T213" i="3"/>
  <c r="Y214" i="3"/>
  <c r="Y213" i="3"/>
  <c r="AD214" i="3"/>
  <c r="AD213" i="3"/>
  <c r="AI214" i="3"/>
  <c r="AI213" i="3"/>
  <c r="AN214" i="3"/>
  <c r="AN213" i="3"/>
  <c r="AS214" i="3"/>
  <c r="AS213" i="3"/>
  <c r="AX216" i="3"/>
  <c r="AX214" i="3"/>
  <c r="AX213" i="3"/>
  <c r="BC216" i="3"/>
  <c r="BC214" i="3"/>
  <c r="BC213" i="3"/>
  <c r="BH216" i="3"/>
  <c r="BH214" i="3"/>
  <c r="BH213" i="3"/>
  <c r="B207" i="3"/>
  <c r="G207" i="3"/>
  <c r="L207" i="3"/>
  <c r="Q207" i="3"/>
  <c r="V207" i="3"/>
  <c r="AA207" i="3"/>
  <c r="AF207" i="3"/>
  <c r="AK207" i="3"/>
  <c r="AP207" i="3"/>
  <c r="AU207" i="3"/>
  <c r="AZ207" i="3"/>
  <c r="BE207" i="3"/>
  <c r="BJ207" i="3"/>
  <c r="D208" i="3"/>
  <c r="I208" i="3"/>
  <c r="N208" i="3"/>
  <c r="S208" i="3"/>
  <c r="X208" i="3"/>
  <c r="AC208" i="3"/>
  <c r="AH208" i="3"/>
  <c r="AM208" i="3"/>
  <c r="AR208" i="3"/>
  <c r="AW208" i="3"/>
  <c r="BB208" i="3"/>
  <c r="BG208" i="3"/>
  <c r="BL208" i="3"/>
  <c r="U209" i="3"/>
  <c r="AT209" i="3"/>
  <c r="C210" i="3"/>
  <c r="H210" i="3"/>
  <c r="M210" i="3"/>
  <c r="R210" i="3"/>
  <c r="W210" i="3"/>
  <c r="AB210" i="3"/>
  <c r="AG210" i="3"/>
  <c r="AL210" i="3"/>
  <c r="AQ210" i="3"/>
  <c r="AZ210" i="3"/>
  <c r="I213" i="3"/>
  <c r="U213" i="3"/>
  <c r="AH213" i="3"/>
  <c r="AT213" i="3"/>
  <c r="BG213" i="3"/>
  <c r="H214" i="3"/>
  <c r="AG214" i="3"/>
  <c r="BF214" i="3"/>
  <c r="H215" i="3"/>
  <c r="T215" i="3"/>
  <c r="AG215" i="3"/>
  <c r="AS215" i="3"/>
  <c r="BF215" i="3"/>
  <c r="G216" i="3"/>
  <c r="T216" i="3"/>
  <c r="AF216" i="3"/>
  <c r="AS216" i="3"/>
  <c r="F215" i="3"/>
  <c r="F216" i="3"/>
  <c r="K215" i="3"/>
  <c r="K216" i="3"/>
  <c r="P215" i="3"/>
  <c r="P216" i="3"/>
  <c r="U215" i="3"/>
  <c r="U216" i="3"/>
  <c r="Z215" i="3"/>
  <c r="Z216" i="3"/>
  <c r="AE215" i="3"/>
  <c r="AE216" i="3"/>
  <c r="AJ215" i="3"/>
  <c r="AJ216" i="3"/>
  <c r="AO215" i="3"/>
  <c r="AO216" i="3"/>
  <c r="AT215" i="3"/>
  <c r="AT216" i="3"/>
  <c r="AT210" i="3"/>
  <c r="AY215" i="3"/>
  <c r="AY216" i="3"/>
  <c r="AY210" i="3"/>
  <c r="BD215" i="3"/>
  <c r="BD216" i="3"/>
  <c r="BD210" i="3"/>
  <c r="BI215" i="3"/>
  <c r="BI216" i="3"/>
  <c r="BI210" i="3"/>
  <c r="C207" i="3"/>
  <c r="H207" i="3"/>
  <c r="M207" i="3"/>
  <c r="R207" i="3"/>
  <c r="W207" i="3"/>
  <c r="AB207" i="3"/>
  <c r="AG207" i="3"/>
  <c r="AL207" i="3"/>
  <c r="AQ207" i="3"/>
  <c r="AV207" i="3"/>
  <c r="BA207" i="3"/>
  <c r="BF207" i="3"/>
  <c r="BK207" i="3"/>
  <c r="E208" i="3"/>
  <c r="J208" i="3"/>
  <c r="O208" i="3"/>
  <c r="T208" i="3"/>
  <c r="Y208" i="3"/>
  <c r="AD208" i="3"/>
  <c r="AI208" i="3"/>
  <c r="AN208" i="3"/>
  <c r="AS208" i="3"/>
  <c r="AX208" i="3"/>
  <c r="BC208" i="3"/>
  <c r="BH208" i="3"/>
  <c r="B209" i="3"/>
  <c r="G209" i="3"/>
  <c r="L209" i="3"/>
  <c r="Q209" i="3"/>
  <c r="V209" i="3"/>
  <c r="AA209" i="3"/>
  <c r="AF209" i="3"/>
  <c r="AK209" i="3"/>
  <c r="AP209" i="3"/>
  <c r="AU209" i="3"/>
  <c r="AZ209" i="3"/>
  <c r="BE209" i="3"/>
  <c r="BJ209" i="3"/>
  <c r="D210" i="3"/>
  <c r="I210" i="3"/>
  <c r="N210" i="3"/>
  <c r="S210" i="3"/>
  <c r="X210" i="3"/>
  <c r="AC210" i="3"/>
  <c r="AH210" i="3"/>
  <c r="AM210" i="3"/>
  <c r="AR210" i="3"/>
  <c r="BC210" i="3"/>
  <c r="K213" i="3"/>
  <c r="X213" i="3"/>
  <c r="AJ213" i="3"/>
  <c r="AW213" i="3"/>
  <c r="BI213" i="3"/>
  <c r="K214" i="3"/>
  <c r="W214" i="3"/>
  <c r="AJ214" i="3"/>
  <c r="AV214" i="3"/>
  <c r="BI214" i="3"/>
  <c r="J215" i="3"/>
  <c r="W215" i="3"/>
  <c r="AI215" i="3"/>
  <c r="AV215" i="3"/>
  <c r="BH215" i="3"/>
  <c r="J216" i="3"/>
  <c r="V216" i="3"/>
  <c r="AI216" i="3"/>
  <c r="AU216" i="3"/>
  <c r="Z29" i="4"/>
  <c r="AE29" i="4"/>
  <c r="AJ29" i="4"/>
  <c r="AO29" i="4"/>
  <c r="AT29" i="4"/>
  <c r="AY29" i="4"/>
  <c r="F33" i="4"/>
  <c r="K33" i="4"/>
  <c r="P33" i="4"/>
  <c r="U33" i="4"/>
  <c r="Z33" i="4"/>
  <c r="AE33" i="4"/>
  <c r="AJ33" i="4"/>
  <c r="AO33" i="4"/>
  <c r="AT33" i="4"/>
  <c r="AY33" i="4"/>
  <c r="B33" i="4"/>
  <c r="G33" i="4"/>
  <c r="L33" i="4"/>
  <c r="Q33" i="4"/>
  <c r="V33" i="4"/>
  <c r="AA33" i="4"/>
  <c r="AF33" i="4"/>
  <c r="AK33" i="4"/>
  <c r="AP33" i="4"/>
  <c r="AU33" i="4"/>
  <c r="AZ33" i="4"/>
  <c r="AB94" i="4"/>
  <c r="AG94" i="4"/>
  <c r="AL94" i="4"/>
  <c r="AQ94" i="4"/>
  <c r="AV94" i="4"/>
  <c r="BA94" i="4"/>
  <c r="C33" i="4"/>
  <c r="H33" i="4"/>
  <c r="M33" i="4"/>
  <c r="R33" i="4"/>
  <c r="W33" i="4"/>
  <c r="AB33" i="4"/>
  <c r="AG33" i="4"/>
  <c r="AL33" i="4"/>
  <c r="AQ33" i="4"/>
  <c r="AV33" i="4"/>
  <c r="BA33" i="4"/>
  <c r="AC94" i="4"/>
  <c r="AH94" i="4"/>
  <c r="AM94" i="4"/>
  <c r="AR94" i="4"/>
  <c r="AW94" i="4"/>
  <c r="BB94" i="4"/>
  <c r="D33" i="4"/>
  <c r="I33" i="4"/>
  <c r="N33" i="4"/>
  <c r="S33" i="4"/>
  <c r="X33" i="4"/>
  <c r="AC33" i="4"/>
  <c r="AH33" i="4"/>
  <c r="AM33" i="4"/>
  <c r="AR33" i="4"/>
  <c r="AW33" i="4"/>
  <c r="BB33" i="4"/>
  <c r="E33" i="4"/>
  <c r="J33" i="4"/>
  <c r="O33" i="4"/>
  <c r="T33" i="4"/>
  <c r="Y33" i="4"/>
  <c r="AD33" i="4"/>
  <c r="AI33" i="4"/>
  <c r="AN33" i="4"/>
  <c r="AS33" i="4"/>
  <c r="AX33" i="4"/>
  <c r="BC33" i="4"/>
  <c r="B70" i="5"/>
  <c r="B69" i="5"/>
  <c r="B68" i="5"/>
  <c r="C80" i="5"/>
  <c r="C76" i="5"/>
  <c r="C91" i="5" s="1"/>
  <c r="C75" i="5"/>
  <c r="C90" i="5" s="1"/>
  <c r="C74" i="5"/>
  <c r="C89" i="5" s="1"/>
  <c r="C31" i="5"/>
  <c r="C32" i="5"/>
  <c r="D31" i="5"/>
  <c r="H80" i="5"/>
  <c r="H76" i="5"/>
  <c r="H91" i="5" s="1"/>
  <c r="H75" i="5"/>
  <c r="H90" i="5" s="1"/>
  <c r="H74" i="5"/>
  <c r="H89" i="5" s="1"/>
  <c r="H31" i="5"/>
  <c r="I31" i="5"/>
  <c r="M80" i="5"/>
  <c r="M76" i="5"/>
  <c r="M91" i="5" s="1"/>
  <c r="M75" i="5"/>
  <c r="M90" i="5" s="1"/>
  <c r="M74" i="5"/>
  <c r="M89" i="5" s="1"/>
  <c r="M31" i="5"/>
  <c r="N31" i="5"/>
  <c r="R80" i="5"/>
  <c r="R76" i="5"/>
  <c r="R91" i="5" s="1"/>
  <c r="R75" i="5"/>
  <c r="R90" i="5" s="1"/>
  <c r="R74" i="5"/>
  <c r="R89" i="5" s="1"/>
  <c r="R31" i="5"/>
  <c r="S31" i="5"/>
  <c r="W80" i="5"/>
  <c r="W76" i="5"/>
  <c r="W91" i="5" s="1"/>
  <c r="W75" i="5"/>
  <c r="W90" i="5" s="1"/>
  <c r="W74" i="5"/>
  <c r="W89" i="5" s="1"/>
  <c r="W31" i="5"/>
  <c r="X31" i="5"/>
  <c r="AB80" i="5"/>
  <c r="AB76" i="5"/>
  <c r="AB91" i="5" s="1"/>
  <c r="AB75" i="5"/>
  <c r="AB90" i="5" s="1"/>
  <c r="AB74" i="5"/>
  <c r="AB89" i="5" s="1"/>
  <c r="AB31" i="5"/>
  <c r="AC31" i="5"/>
  <c r="AG80" i="5"/>
  <c r="AG76" i="5"/>
  <c r="AG91" i="5" s="1"/>
  <c r="AG75" i="5"/>
  <c r="AG90" i="5" s="1"/>
  <c r="AG74" i="5"/>
  <c r="AG89" i="5" s="1"/>
  <c r="AG31" i="5"/>
  <c r="AH31" i="5"/>
  <c r="AL80" i="5"/>
  <c r="AL76" i="5"/>
  <c r="AL91" i="5" s="1"/>
  <c r="AL75" i="5"/>
  <c r="AL90" i="5" s="1"/>
  <c r="AL74" i="5"/>
  <c r="AL89" i="5" s="1"/>
  <c r="AL31" i="5"/>
  <c r="AM31" i="5"/>
  <c r="AQ80" i="5"/>
  <c r="AQ76" i="5"/>
  <c r="AQ91" i="5" s="1"/>
  <c r="AQ75" i="5"/>
  <c r="AQ90" i="5" s="1"/>
  <c r="AQ74" i="5"/>
  <c r="AQ89" i="5" s="1"/>
  <c r="AQ31" i="5"/>
  <c r="AR31" i="5"/>
  <c r="AV80" i="5"/>
  <c r="AV76" i="5"/>
  <c r="AV91" i="5" s="1"/>
  <c r="AV75" i="5"/>
  <c r="AV90" i="5" s="1"/>
  <c r="AV74" i="5"/>
  <c r="AV89" i="5" s="1"/>
  <c r="AV31" i="5"/>
  <c r="AW31" i="5"/>
  <c r="BA80" i="5"/>
  <c r="BA76" i="5"/>
  <c r="BA91" i="5" s="1"/>
  <c r="BA75" i="5"/>
  <c r="BA90" i="5" s="1"/>
  <c r="BA74" i="5"/>
  <c r="BA89" i="5" s="1"/>
  <c r="BA31" i="5"/>
  <c r="BB31" i="5"/>
  <c r="BF76" i="5"/>
  <c r="BF75" i="5"/>
  <c r="BF74" i="5"/>
  <c r="BF31" i="5"/>
  <c r="BG31" i="5"/>
  <c r="BK76" i="5"/>
  <c r="BK75" i="5"/>
  <c r="BK74" i="5"/>
  <c r="BK31" i="5"/>
  <c r="BL31" i="5"/>
  <c r="E80" i="5"/>
  <c r="E76" i="5"/>
  <c r="E91" i="5" s="1"/>
  <c r="E75" i="5"/>
  <c r="E90" i="5" s="1"/>
  <c r="E74" i="5"/>
  <c r="E89" i="5" s="1"/>
  <c r="E31" i="5"/>
  <c r="J80" i="5"/>
  <c r="J76" i="5"/>
  <c r="J91" i="5" s="1"/>
  <c r="J75" i="5"/>
  <c r="J90" i="5" s="1"/>
  <c r="J74" i="5"/>
  <c r="J89" i="5" s="1"/>
  <c r="J31" i="5"/>
  <c r="BP30" i="5"/>
  <c r="F80" i="5"/>
  <c r="F76" i="5"/>
  <c r="F91" i="5" s="1"/>
  <c r="F75" i="5"/>
  <c r="F90" i="5" s="1"/>
  <c r="F74" i="5"/>
  <c r="F89" i="5" s="1"/>
  <c r="F31" i="5"/>
  <c r="K80" i="5"/>
  <c r="K76" i="5"/>
  <c r="K91" i="5" s="1"/>
  <c r="K75" i="5"/>
  <c r="K90" i="5" s="1"/>
  <c r="K74" i="5"/>
  <c r="K89" i="5" s="1"/>
  <c r="K31" i="5"/>
  <c r="P80" i="5"/>
  <c r="P76" i="5"/>
  <c r="P91" i="5" s="1"/>
  <c r="P75" i="5"/>
  <c r="P90" i="5" s="1"/>
  <c r="P74" i="5"/>
  <c r="P89" i="5" s="1"/>
  <c r="P31" i="5"/>
  <c r="U80" i="5"/>
  <c r="U76" i="5"/>
  <c r="U91" i="5" s="1"/>
  <c r="U75" i="5"/>
  <c r="U90" i="5" s="1"/>
  <c r="U74" i="5"/>
  <c r="U89" i="5" s="1"/>
  <c r="U31" i="5"/>
  <c r="Z80" i="5"/>
  <c r="Z76" i="5"/>
  <c r="Z91" i="5" s="1"/>
  <c r="Z75" i="5"/>
  <c r="Z90" i="5" s="1"/>
  <c r="Z74" i="5"/>
  <c r="Z89" i="5" s="1"/>
  <c r="Z31" i="5"/>
  <c r="AE80" i="5"/>
  <c r="AE76" i="5"/>
  <c r="AE91" i="5" s="1"/>
  <c r="AE75" i="5"/>
  <c r="AE90" i="5" s="1"/>
  <c r="AE74" i="5"/>
  <c r="AE89" i="5" s="1"/>
  <c r="AE31" i="5"/>
  <c r="AJ80" i="5"/>
  <c r="AJ76" i="5"/>
  <c r="AJ91" i="5" s="1"/>
  <c r="AJ75" i="5"/>
  <c r="AJ90" i="5" s="1"/>
  <c r="AJ74" i="5"/>
  <c r="AJ89" i="5" s="1"/>
  <c r="AJ31" i="5"/>
  <c r="AO80" i="5"/>
  <c r="AO76" i="5"/>
  <c r="AO91" i="5" s="1"/>
  <c r="AO75" i="5"/>
  <c r="AO90" i="5" s="1"/>
  <c r="AO74" i="5"/>
  <c r="AO89" i="5" s="1"/>
  <c r="AO31" i="5"/>
  <c r="AT80" i="5"/>
  <c r="AT76" i="5"/>
  <c r="AT91" i="5" s="1"/>
  <c r="AT75" i="5"/>
  <c r="AT90" i="5" s="1"/>
  <c r="AT74" i="5"/>
  <c r="AT89" i="5" s="1"/>
  <c r="AT31" i="5"/>
  <c r="B80" i="5"/>
  <c r="B76" i="5"/>
  <c r="B91" i="5" s="1"/>
  <c r="B75" i="5"/>
  <c r="B90" i="5" s="1"/>
  <c r="B74" i="5"/>
  <c r="B89" i="5" s="1"/>
  <c r="B32" i="5"/>
  <c r="G80" i="5"/>
  <c r="G76" i="5"/>
  <c r="G91" i="5" s="1"/>
  <c r="G75" i="5"/>
  <c r="G90" i="5" s="1"/>
  <c r="G74" i="5"/>
  <c r="G89" i="5" s="1"/>
  <c r="G31" i="5"/>
  <c r="L80" i="5"/>
  <c r="L76" i="5"/>
  <c r="L91" i="5" s="1"/>
  <c r="L75" i="5"/>
  <c r="L90" i="5" s="1"/>
  <c r="L74" i="5"/>
  <c r="L89" i="5" s="1"/>
  <c r="L31" i="5"/>
  <c r="Q80" i="5"/>
  <c r="Q76" i="5"/>
  <c r="Q91" i="5" s="1"/>
  <c r="Q75" i="5"/>
  <c r="Q90" i="5" s="1"/>
  <c r="Q74" i="5"/>
  <c r="Q89" i="5" s="1"/>
  <c r="Q31" i="5"/>
  <c r="V80" i="5"/>
  <c r="V76" i="5"/>
  <c r="V91" i="5" s="1"/>
  <c r="V75" i="5"/>
  <c r="V90" i="5" s="1"/>
  <c r="V74" i="5"/>
  <c r="V89" i="5" s="1"/>
  <c r="V31" i="5"/>
  <c r="AA80" i="5"/>
  <c r="AA76" i="5"/>
  <c r="AA91" i="5" s="1"/>
  <c r="AA75" i="5"/>
  <c r="AA90" i="5" s="1"/>
  <c r="AA74" i="5"/>
  <c r="AA89" i="5" s="1"/>
  <c r="AA31" i="5"/>
  <c r="AF80" i="5"/>
  <c r="AF76" i="5"/>
  <c r="AF91" i="5" s="1"/>
  <c r="AF75" i="5"/>
  <c r="AF90" i="5" s="1"/>
  <c r="AF74" i="5"/>
  <c r="AF89" i="5" s="1"/>
  <c r="AF31" i="5"/>
  <c r="AK80" i="5"/>
  <c r="AK76" i="5"/>
  <c r="AK91" i="5" s="1"/>
  <c r="AK75" i="5"/>
  <c r="AK90" i="5" s="1"/>
  <c r="AK74" i="5"/>
  <c r="AK89" i="5" s="1"/>
  <c r="AK31" i="5"/>
  <c r="AP80" i="5"/>
  <c r="AP76" i="5"/>
  <c r="AP91" i="5" s="1"/>
  <c r="AP75" i="5"/>
  <c r="AP90" i="5" s="1"/>
  <c r="AP74" i="5"/>
  <c r="AP89" i="5" s="1"/>
  <c r="AP31" i="5"/>
  <c r="AU80" i="5"/>
  <c r="AU76" i="5"/>
  <c r="AU91" i="5" s="1"/>
  <c r="AU75" i="5"/>
  <c r="AU90" i="5" s="1"/>
  <c r="AU74" i="5"/>
  <c r="AU89" i="5" s="1"/>
  <c r="AU31" i="5"/>
  <c r="AZ80" i="5"/>
  <c r="AZ76" i="5"/>
  <c r="AZ91" i="5" s="1"/>
  <c r="AZ75" i="5"/>
  <c r="AZ90" i="5" s="1"/>
  <c r="AZ74" i="5"/>
  <c r="AZ89" i="5" s="1"/>
  <c r="AZ31" i="5"/>
  <c r="AY80" i="5"/>
  <c r="AY76" i="5"/>
  <c r="AY91" i="5" s="1"/>
  <c r="AY75" i="5"/>
  <c r="AY90" i="5" s="1"/>
  <c r="AY74" i="5"/>
  <c r="AY89" i="5" s="1"/>
  <c r="BD76" i="5"/>
  <c r="BD75" i="5"/>
  <c r="BD74" i="5"/>
  <c r="BI76" i="5"/>
  <c r="BI75" i="5"/>
  <c r="BI74" i="5"/>
  <c r="BN76" i="5"/>
  <c r="BN75" i="5"/>
  <c r="BN74" i="5"/>
  <c r="BO32" i="5"/>
  <c r="BE76" i="5"/>
  <c r="BE75" i="5"/>
  <c r="BE74" i="5"/>
  <c r="BJ76" i="5"/>
  <c r="BJ75" i="5"/>
  <c r="BJ74" i="5"/>
  <c r="O31" i="5"/>
  <c r="T31" i="5"/>
  <c r="Y31" i="5"/>
  <c r="AD31" i="5"/>
  <c r="AI31" i="5"/>
  <c r="AN31" i="5"/>
  <c r="AS31" i="5"/>
  <c r="AX31" i="5"/>
  <c r="BC31" i="5"/>
  <c r="BH31" i="5"/>
  <c r="BM31" i="5"/>
  <c r="BP32" i="5"/>
  <c r="AY31" i="5"/>
  <c r="BD31" i="5"/>
  <c r="BI31" i="5"/>
  <c r="BN31" i="5"/>
  <c r="C71" i="5"/>
  <c r="C68" i="5"/>
  <c r="C44" i="5"/>
  <c r="D80" i="5"/>
  <c r="D76" i="5"/>
  <c r="D91" i="5" s="1"/>
  <c r="D75" i="5"/>
  <c r="D90" i="5" s="1"/>
  <c r="D74" i="5"/>
  <c r="D89" i="5" s="1"/>
  <c r="I80" i="5"/>
  <c r="I76" i="5"/>
  <c r="I91" i="5" s="1"/>
  <c r="I75" i="5"/>
  <c r="I90" i="5" s="1"/>
  <c r="I74" i="5"/>
  <c r="I89" i="5" s="1"/>
  <c r="N80" i="5"/>
  <c r="N76" i="5"/>
  <c r="N91" i="5" s="1"/>
  <c r="N75" i="5"/>
  <c r="N90" i="5" s="1"/>
  <c r="N74" i="5"/>
  <c r="N89" i="5" s="1"/>
  <c r="S80" i="5"/>
  <c r="S76" i="5"/>
  <c r="S91" i="5" s="1"/>
  <c r="S75" i="5"/>
  <c r="S90" i="5" s="1"/>
  <c r="S74" i="5"/>
  <c r="S89" i="5" s="1"/>
  <c r="X80" i="5"/>
  <c r="X76" i="5"/>
  <c r="X91" i="5" s="1"/>
  <c r="X75" i="5"/>
  <c r="X90" i="5" s="1"/>
  <c r="X74" i="5"/>
  <c r="X89" i="5" s="1"/>
  <c r="AC80" i="5"/>
  <c r="AC76" i="5"/>
  <c r="AC91" i="5" s="1"/>
  <c r="AC75" i="5"/>
  <c r="AC90" i="5" s="1"/>
  <c r="AC74" i="5"/>
  <c r="AC89" i="5" s="1"/>
  <c r="AH80" i="5"/>
  <c r="AH76" i="5"/>
  <c r="AH91" i="5" s="1"/>
  <c r="AH75" i="5"/>
  <c r="AH90" i="5" s="1"/>
  <c r="AH74" i="5"/>
  <c r="AH89" i="5" s="1"/>
  <c r="AM80" i="5"/>
  <c r="AM76" i="5"/>
  <c r="AM91" i="5" s="1"/>
  <c r="AM75" i="5"/>
  <c r="AM90" i="5" s="1"/>
  <c r="AM74" i="5"/>
  <c r="AM89" i="5" s="1"/>
  <c r="AR80" i="5"/>
  <c r="AR76" i="5"/>
  <c r="AR91" i="5" s="1"/>
  <c r="AR75" i="5"/>
  <c r="AR90" i="5" s="1"/>
  <c r="AR74" i="5"/>
  <c r="AR89" i="5" s="1"/>
  <c r="AW80" i="5"/>
  <c r="AW76" i="5"/>
  <c r="AW91" i="5" s="1"/>
  <c r="AW75" i="5"/>
  <c r="AW90" i="5" s="1"/>
  <c r="AW74" i="5"/>
  <c r="AW89" i="5" s="1"/>
  <c r="BB80" i="5"/>
  <c r="BB76" i="5"/>
  <c r="BB91" i="5" s="1"/>
  <c r="BB75" i="5"/>
  <c r="BB90" i="5" s="1"/>
  <c r="BB74" i="5"/>
  <c r="BB89" i="5" s="1"/>
  <c r="BG76" i="5"/>
  <c r="BG75" i="5"/>
  <c r="BG74" i="5"/>
  <c r="BL76" i="5"/>
  <c r="BL75" i="5"/>
  <c r="BL74" i="5"/>
  <c r="BE31" i="5"/>
  <c r="BJ31" i="5"/>
  <c r="D40" i="5"/>
  <c r="O80" i="5"/>
  <c r="O76" i="5"/>
  <c r="O91" i="5" s="1"/>
  <c r="O75" i="5"/>
  <c r="O90" i="5" s="1"/>
  <c r="O74" i="5"/>
  <c r="O89" i="5" s="1"/>
  <c r="T80" i="5"/>
  <c r="T76" i="5"/>
  <c r="T91" i="5" s="1"/>
  <c r="T75" i="5"/>
  <c r="T90" i="5" s="1"/>
  <c r="T74" i="5"/>
  <c r="T89" i="5" s="1"/>
  <c r="Y80" i="5"/>
  <c r="Y76" i="5"/>
  <c r="Y91" i="5" s="1"/>
  <c r="Y75" i="5"/>
  <c r="Y90" i="5" s="1"/>
  <c r="Y74" i="5"/>
  <c r="Y89" i="5" s="1"/>
  <c r="AD80" i="5"/>
  <c r="AD76" i="5"/>
  <c r="AD91" i="5" s="1"/>
  <c r="AD75" i="5"/>
  <c r="AD90" i="5" s="1"/>
  <c r="AD74" i="5"/>
  <c r="AD89" i="5" s="1"/>
  <c r="AI80" i="5"/>
  <c r="AI76" i="5"/>
  <c r="AI91" i="5" s="1"/>
  <c r="AI75" i="5"/>
  <c r="AI90" i="5" s="1"/>
  <c r="AI74" i="5"/>
  <c r="AI89" i="5" s="1"/>
  <c r="AN80" i="5"/>
  <c r="AN76" i="5"/>
  <c r="AN91" i="5" s="1"/>
  <c r="AN75" i="5"/>
  <c r="AN90" i="5" s="1"/>
  <c r="AN74" i="5"/>
  <c r="AN89" i="5" s="1"/>
  <c r="AS80" i="5"/>
  <c r="AS76" i="5"/>
  <c r="AS91" i="5" s="1"/>
  <c r="AS75" i="5"/>
  <c r="AS90" i="5" s="1"/>
  <c r="AS74" i="5"/>
  <c r="AS89" i="5" s="1"/>
  <c r="AX80" i="5"/>
  <c r="AX76" i="5"/>
  <c r="AX91" i="5" s="1"/>
  <c r="AX75" i="5"/>
  <c r="AX90" i="5" s="1"/>
  <c r="AX74" i="5"/>
  <c r="AX89" i="5" s="1"/>
  <c r="BC80" i="5"/>
  <c r="BC76" i="5"/>
  <c r="BC91" i="5" s="1"/>
  <c r="BC75" i="5"/>
  <c r="BC90" i="5" s="1"/>
  <c r="BC74" i="5"/>
  <c r="BC89" i="5" s="1"/>
  <c r="BH76" i="5"/>
  <c r="BH75" i="5"/>
  <c r="BH74" i="5"/>
  <c r="BM76" i="5"/>
  <c r="BM75" i="5"/>
  <c r="BM74" i="5"/>
  <c r="D59" i="5"/>
  <c r="C72" i="5"/>
  <c r="C69" i="5"/>
  <c r="D50" i="5"/>
  <c r="C73" i="5"/>
  <c r="C70" i="5"/>
  <c r="C63" i="5"/>
  <c r="D72" i="5" l="1"/>
  <c r="D52" i="5"/>
  <c r="D69" i="5"/>
  <c r="D54" i="5"/>
  <c r="E50" i="5"/>
  <c r="D71" i="5"/>
  <c r="D68" i="5"/>
  <c r="E40" i="5"/>
  <c r="D42" i="5"/>
  <c r="D44" i="5"/>
  <c r="D28" i="5"/>
  <c r="AR226" i="3"/>
  <c r="AR231" i="3"/>
  <c r="AR225" i="3"/>
  <c r="AR230" i="3"/>
  <c r="D73" i="5"/>
  <c r="D70" i="5"/>
  <c r="D63" i="5"/>
  <c r="D61" i="5"/>
  <c r="E59" i="5"/>
  <c r="AR227" i="3"/>
  <c r="AR232" i="3"/>
  <c r="AR224" i="3"/>
  <c r="AR233" i="3"/>
  <c r="E73" i="5" l="1"/>
  <c r="E70" i="5"/>
  <c r="F59" i="5"/>
  <c r="E63" i="5"/>
  <c r="E61" i="5"/>
  <c r="E72" i="5"/>
  <c r="E69" i="5"/>
  <c r="E52" i="5"/>
  <c r="E54" i="5"/>
  <c r="F50" i="5"/>
  <c r="E71" i="5"/>
  <c r="E68" i="5"/>
  <c r="E42" i="5"/>
  <c r="E44" i="5"/>
  <c r="F40" i="5"/>
  <c r="E28" i="5"/>
  <c r="D30" i="5"/>
  <c r="D32" i="5"/>
  <c r="F71" i="5" l="1"/>
  <c r="F42" i="5"/>
  <c r="F28" i="5"/>
  <c r="F68" i="5" s="1"/>
  <c r="F44" i="5"/>
  <c r="G40" i="5"/>
  <c r="F72" i="5"/>
  <c r="F54" i="5"/>
  <c r="F52" i="5"/>
  <c r="G50" i="5"/>
  <c r="F73" i="5"/>
  <c r="G59" i="5"/>
  <c r="F63" i="5"/>
  <c r="F61" i="5"/>
  <c r="E30" i="5"/>
  <c r="E32" i="5"/>
  <c r="G73" i="5" l="1"/>
  <c r="H59" i="5"/>
  <c r="G63" i="5"/>
  <c r="G61" i="5"/>
  <c r="F70" i="5"/>
  <c r="F30" i="5"/>
  <c r="F32" i="5"/>
  <c r="F69" i="5"/>
  <c r="G72" i="5"/>
  <c r="G54" i="5"/>
  <c r="H50" i="5"/>
  <c r="G52" i="5"/>
  <c r="G71" i="5"/>
  <c r="G44" i="5"/>
  <c r="H40" i="5"/>
  <c r="G42" i="5"/>
  <c r="G28" i="5"/>
  <c r="G30" i="5" l="1"/>
  <c r="G32" i="5"/>
  <c r="H72" i="5"/>
  <c r="I50" i="5"/>
  <c r="H52" i="5"/>
  <c r="H54" i="5"/>
  <c r="H73" i="5"/>
  <c r="H63" i="5"/>
  <c r="H61" i="5"/>
  <c r="I59" i="5"/>
  <c r="G70" i="5"/>
  <c r="H71" i="5"/>
  <c r="H44" i="5"/>
  <c r="I40" i="5"/>
  <c r="H42" i="5"/>
  <c r="H28" i="5"/>
  <c r="H68" i="5" s="1"/>
  <c r="G68" i="5"/>
  <c r="G69" i="5"/>
  <c r="H70" i="5" l="1"/>
  <c r="I72" i="5"/>
  <c r="I52" i="5"/>
  <c r="I54" i="5"/>
  <c r="J50" i="5"/>
  <c r="H30" i="5"/>
  <c r="H32" i="5"/>
  <c r="I71" i="5"/>
  <c r="I44" i="5"/>
  <c r="J40" i="5"/>
  <c r="I42" i="5"/>
  <c r="I28" i="5"/>
  <c r="I73" i="5"/>
  <c r="I61" i="5"/>
  <c r="I63" i="5"/>
  <c r="J59" i="5"/>
  <c r="H69" i="5"/>
  <c r="I30" i="5" l="1"/>
  <c r="I32" i="5"/>
  <c r="I68" i="5"/>
  <c r="I69" i="5"/>
  <c r="J73" i="5"/>
  <c r="J63" i="5"/>
  <c r="K59" i="5"/>
  <c r="J61" i="5"/>
  <c r="J71" i="5"/>
  <c r="J42" i="5"/>
  <c r="J44" i="5"/>
  <c r="K40" i="5"/>
  <c r="J28" i="5"/>
  <c r="I70" i="5"/>
  <c r="J72" i="5"/>
  <c r="J69" i="5"/>
  <c r="J52" i="5"/>
  <c r="J54" i="5"/>
  <c r="K50" i="5"/>
  <c r="K71" i="5" l="1"/>
  <c r="K42" i="5"/>
  <c r="K28" i="5"/>
  <c r="K68" i="5" s="1"/>
  <c r="K44" i="5"/>
  <c r="L40" i="5"/>
  <c r="J30" i="5"/>
  <c r="J32" i="5"/>
  <c r="K73" i="5"/>
  <c r="L59" i="5"/>
  <c r="K61" i="5"/>
  <c r="K63" i="5"/>
  <c r="K72" i="5"/>
  <c r="K54" i="5"/>
  <c r="L50" i="5"/>
  <c r="K52" i="5"/>
  <c r="J68" i="5"/>
  <c r="J70" i="5"/>
  <c r="K69" i="5" l="1"/>
  <c r="K70" i="5"/>
  <c r="L72" i="5"/>
  <c r="L69" i="5"/>
  <c r="L54" i="5"/>
  <c r="M50" i="5"/>
  <c r="L52" i="5"/>
  <c r="K30" i="5"/>
  <c r="K32" i="5"/>
  <c r="L73" i="5"/>
  <c r="L70" i="5"/>
  <c r="M59" i="5"/>
  <c r="L61" i="5"/>
  <c r="L63" i="5"/>
  <c r="L71" i="5"/>
  <c r="L68" i="5"/>
  <c r="L44" i="5"/>
  <c r="M40" i="5"/>
  <c r="L42" i="5"/>
  <c r="L28" i="5"/>
  <c r="M72" i="5" l="1"/>
  <c r="N50" i="5"/>
  <c r="M52" i="5"/>
  <c r="M54" i="5"/>
  <c r="L30" i="5"/>
  <c r="L32" i="5"/>
  <c r="M71" i="5"/>
  <c r="M68" i="5"/>
  <c r="M44" i="5"/>
  <c r="N40" i="5"/>
  <c r="M42" i="5"/>
  <c r="M28" i="5"/>
  <c r="M73" i="5"/>
  <c r="M70" i="5"/>
  <c r="M63" i="5"/>
  <c r="M61" i="5"/>
  <c r="N59" i="5"/>
  <c r="N73" i="5" l="1"/>
  <c r="N61" i="5"/>
  <c r="N63" i="5"/>
  <c r="O59" i="5"/>
  <c r="M30" i="5"/>
  <c r="M32" i="5"/>
  <c r="N72" i="5"/>
  <c r="N52" i="5"/>
  <c r="N54" i="5"/>
  <c r="O50" i="5"/>
  <c r="M69" i="5"/>
  <c r="N71" i="5"/>
  <c r="O40" i="5"/>
  <c r="N44" i="5"/>
  <c r="N42" i="5"/>
  <c r="N28" i="5"/>
  <c r="N70" i="5" s="1"/>
  <c r="N68" i="5" l="1"/>
  <c r="O73" i="5"/>
  <c r="O63" i="5"/>
  <c r="P59" i="5"/>
  <c r="O61" i="5"/>
  <c r="N69" i="5"/>
  <c r="O72" i="5"/>
  <c r="O69" i="5"/>
  <c r="O52" i="5"/>
  <c r="O54" i="5"/>
  <c r="P50" i="5"/>
  <c r="N30" i="5"/>
  <c r="N32" i="5"/>
  <c r="O71" i="5"/>
  <c r="O44" i="5"/>
  <c r="O42" i="5"/>
  <c r="P40" i="5"/>
  <c r="O28" i="5"/>
  <c r="O30" i="5" l="1"/>
  <c r="O32" i="5"/>
  <c r="P73" i="5"/>
  <c r="P70" i="5"/>
  <c r="P63" i="5"/>
  <c r="Q59" i="5"/>
  <c r="P61" i="5"/>
  <c r="O70" i="5"/>
  <c r="P72" i="5"/>
  <c r="P69" i="5"/>
  <c r="P54" i="5"/>
  <c r="P52" i="5"/>
  <c r="Q50" i="5"/>
  <c r="P71" i="5"/>
  <c r="P68" i="5"/>
  <c r="P42" i="5"/>
  <c r="P28" i="5"/>
  <c r="Q40" i="5"/>
  <c r="P44" i="5"/>
  <c r="O68" i="5"/>
  <c r="Q72" i="5" l="1"/>
  <c r="Q54" i="5"/>
  <c r="R50" i="5"/>
  <c r="Q52" i="5"/>
  <c r="P30" i="5"/>
  <c r="P32" i="5"/>
  <c r="Q71" i="5"/>
  <c r="Q68" i="5"/>
  <c r="R40" i="5"/>
  <c r="Q44" i="5"/>
  <c r="Q42" i="5"/>
  <c r="Q28" i="5"/>
  <c r="Q69" i="5" s="1"/>
  <c r="Q73" i="5"/>
  <c r="Q70" i="5"/>
  <c r="R59" i="5"/>
  <c r="Q61" i="5"/>
  <c r="Q63" i="5"/>
  <c r="R71" i="5" l="1"/>
  <c r="R68" i="5"/>
  <c r="R44" i="5"/>
  <c r="S40" i="5"/>
  <c r="R42" i="5"/>
  <c r="R28" i="5"/>
  <c r="R72" i="5"/>
  <c r="R69" i="5"/>
  <c r="S50" i="5"/>
  <c r="R52" i="5"/>
  <c r="R54" i="5"/>
  <c r="Q30" i="5"/>
  <c r="Q32" i="5"/>
  <c r="R73" i="5"/>
  <c r="R70" i="5"/>
  <c r="R63" i="5"/>
  <c r="R61" i="5"/>
  <c r="S59" i="5"/>
  <c r="S72" i="5" l="1"/>
  <c r="S69" i="5"/>
  <c r="S52" i="5"/>
  <c r="S54" i="5"/>
  <c r="T50" i="5"/>
  <c r="S71" i="5"/>
  <c r="S68" i="5"/>
  <c r="T40" i="5"/>
  <c r="S44" i="5"/>
  <c r="S42" i="5"/>
  <c r="S28" i="5"/>
  <c r="S73" i="5"/>
  <c r="S70" i="5"/>
  <c r="S61" i="5"/>
  <c r="S63" i="5"/>
  <c r="T59" i="5"/>
  <c r="R30" i="5"/>
  <c r="R32" i="5"/>
  <c r="T72" i="5" l="1"/>
  <c r="T69" i="5"/>
  <c r="T52" i="5"/>
  <c r="T54" i="5"/>
  <c r="U50" i="5"/>
  <c r="T71" i="5"/>
  <c r="T68" i="5"/>
  <c r="T44" i="5"/>
  <c r="T42" i="5"/>
  <c r="U40" i="5"/>
  <c r="T28" i="5"/>
  <c r="T73" i="5"/>
  <c r="T70" i="5"/>
  <c r="T63" i="5"/>
  <c r="U59" i="5"/>
  <c r="T61" i="5"/>
  <c r="S30" i="5"/>
  <c r="S32" i="5"/>
  <c r="U73" i="5" l="1"/>
  <c r="U63" i="5"/>
  <c r="V59" i="5"/>
  <c r="U61" i="5"/>
  <c r="U71" i="5"/>
  <c r="U44" i="5"/>
  <c r="U42" i="5"/>
  <c r="U28" i="5"/>
  <c r="V40" i="5"/>
  <c r="U72" i="5"/>
  <c r="U69" i="5"/>
  <c r="U52" i="5"/>
  <c r="U54" i="5"/>
  <c r="V50" i="5"/>
  <c r="T30" i="5"/>
  <c r="T32" i="5"/>
  <c r="U30" i="5" l="1"/>
  <c r="U32" i="5"/>
  <c r="V73" i="5"/>
  <c r="V70" i="5"/>
  <c r="V63" i="5"/>
  <c r="W59" i="5"/>
  <c r="V61" i="5"/>
  <c r="U68" i="5"/>
  <c r="U70" i="5"/>
  <c r="V72" i="5"/>
  <c r="V54" i="5"/>
  <c r="W50" i="5"/>
  <c r="V52" i="5"/>
  <c r="V71" i="5"/>
  <c r="W40" i="5"/>
  <c r="V44" i="5"/>
  <c r="V42" i="5"/>
  <c r="V28" i="5"/>
  <c r="V30" i="5" l="1"/>
  <c r="V32" i="5"/>
  <c r="W72" i="5"/>
  <c r="W69" i="5"/>
  <c r="X50" i="5"/>
  <c r="W52" i="5"/>
  <c r="W54" i="5"/>
  <c r="U94" i="5"/>
  <c r="T94" i="5"/>
  <c r="W71" i="5"/>
  <c r="W44" i="5"/>
  <c r="X40" i="5"/>
  <c r="W42" i="5"/>
  <c r="W28" i="5"/>
  <c r="V68" i="5"/>
  <c r="V69" i="5"/>
  <c r="W73" i="5"/>
  <c r="W70" i="5"/>
  <c r="W63" i="5"/>
  <c r="W61" i="5"/>
  <c r="X59" i="5"/>
  <c r="W30" i="5" l="1"/>
  <c r="W32" i="5"/>
  <c r="X72" i="5"/>
  <c r="X52" i="5"/>
  <c r="X54" i="5"/>
  <c r="Y50" i="5"/>
  <c r="X71" i="5"/>
  <c r="Y40" i="5"/>
  <c r="X42" i="5"/>
  <c r="X44" i="5"/>
  <c r="X28" i="5"/>
  <c r="X73" i="5"/>
  <c r="X61" i="5"/>
  <c r="Y59" i="5"/>
  <c r="X63" i="5"/>
  <c r="W68" i="5"/>
  <c r="X30" i="5" l="1"/>
  <c r="X32" i="5"/>
  <c r="W94" i="5"/>
  <c r="X70" i="5"/>
  <c r="Y71" i="5"/>
  <c r="Y42" i="5"/>
  <c r="Y44" i="5"/>
  <c r="Z40" i="5"/>
  <c r="Y28" i="5"/>
  <c r="Y72" i="5"/>
  <c r="Y52" i="5"/>
  <c r="Y54" i="5"/>
  <c r="Z50" i="5"/>
  <c r="Y73" i="5"/>
  <c r="Y61" i="5"/>
  <c r="Z59" i="5"/>
  <c r="Y63" i="5"/>
  <c r="V94" i="5"/>
  <c r="X68" i="5"/>
  <c r="X69" i="5"/>
  <c r="Z72" i="5" l="1"/>
  <c r="Z52" i="5"/>
  <c r="Z54" i="5"/>
  <c r="AA50" i="5"/>
  <c r="Y30" i="5"/>
  <c r="Y32" i="5"/>
  <c r="Z73" i="5"/>
  <c r="Z70" i="5"/>
  <c r="AA59" i="5"/>
  <c r="Z63" i="5"/>
  <c r="Z61" i="5"/>
  <c r="Z71" i="5"/>
  <c r="Z68" i="5"/>
  <c r="Z42" i="5"/>
  <c r="Z44" i="5"/>
  <c r="Z28" i="5"/>
  <c r="AA40" i="5"/>
  <c r="Y70" i="5"/>
  <c r="Y69" i="5"/>
  <c r="Y68" i="5"/>
  <c r="Y94" i="5" s="1"/>
  <c r="AA73" i="5" l="1"/>
  <c r="AB59" i="5"/>
  <c r="AA63" i="5"/>
  <c r="AA61" i="5"/>
  <c r="AA72" i="5"/>
  <c r="AA54" i="5"/>
  <c r="AB50" i="5"/>
  <c r="AA52" i="5"/>
  <c r="X94" i="5"/>
  <c r="AA71" i="5"/>
  <c r="AA68" i="5"/>
  <c r="AA44" i="5"/>
  <c r="AB40" i="5"/>
  <c r="AA42" i="5"/>
  <c r="AA28" i="5"/>
  <c r="Z30" i="5"/>
  <c r="Z32" i="5"/>
  <c r="Z69" i="5"/>
  <c r="AB72" i="5" l="1"/>
  <c r="AB69" i="5"/>
  <c r="AC50" i="5"/>
  <c r="AB52" i="5"/>
  <c r="AB54" i="5"/>
  <c r="AA30" i="5"/>
  <c r="AA32" i="5"/>
  <c r="AB73" i="5"/>
  <c r="AB70" i="5"/>
  <c r="AB63" i="5"/>
  <c r="AB61" i="5"/>
  <c r="AC59" i="5"/>
  <c r="Z94" i="5"/>
  <c r="AA69" i="5"/>
  <c r="AA70" i="5"/>
  <c r="AB71" i="5"/>
  <c r="AB68" i="5"/>
  <c r="AB44" i="5"/>
  <c r="AC40" i="5"/>
  <c r="AB42" i="5"/>
  <c r="AB28" i="5"/>
  <c r="AC71" i="5" l="1"/>
  <c r="AC68" i="5"/>
  <c r="AD40" i="5"/>
  <c r="AC42" i="5"/>
  <c r="AC44" i="5"/>
  <c r="AC28" i="5"/>
  <c r="AC73" i="5"/>
  <c r="AC70" i="5"/>
  <c r="AC63" i="5"/>
  <c r="AC61" i="5"/>
  <c r="AD59" i="5"/>
  <c r="AB30" i="5"/>
  <c r="AB32" i="5"/>
  <c r="AC72" i="5"/>
  <c r="AC52" i="5"/>
  <c r="AC69" i="5"/>
  <c r="AC54" i="5"/>
  <c r="AD50" i="5"/>
  <c r="AB94" i="5"/>
  <c r="AA94" i="5"/>
  <c r="AD72" i="5" l="1"/>
  <c r="AD69" i="5"/>
  <c r="AD52" i="5"/>
  <c r="AD54" i="5"/>
  <c r="AE50" i="5"/>
  <c r="AD71" i="5"/>
  <c r="AD68" i="5"/>
  <c r="AD42" i="5"/>
  <c r="AD44" i="5"/>
  <c r="AE40" i="5"/>
  <c r="AD28" i="5"/>
  <c r="AC94" i="5"/>
  <c r="AD73" i="5"/>
  <c r="AD70" i="5"/>
  <c r="AD61" i="5"/>
  <c r="AE59" i="5"/>
  <c r="AD63" i="5"/>
  <c r="AC30" i="5"/>
  <c r="AC32" i="5"/>
  <c r="AE73" i="5" l="1"/>
  <c r="AE70" i="5"/>
  <c r="AE61" i="5"/>
  <c r="AF59" i="5"/>
  <c r="AE63" i="5"/>
  <c r="AD30" i="5"/>
  <c r="AD32" i="5"/>
  <c r="AE71" i="5"/>
  <c r="AE68" i="5"/>
  <c r="AE42" i="5"/>
  <c r="AE28" i="5"/>
  <c r="AE44" i="5"/>
  <c r="AF40" i="5"/>
  <c r="AE72" i="5"/>
  <c r="AE52" i="5"/>
  <c r="AE54" i="5"/>
  <c r="AF50" i="5"/>
  <c r="AF73" i="5" l="1"/>
  <c r="AG59" i="5"/>
  <c r="AF63" i="5"/>
  <c r="AF61" i="5"/>
  <c r="AF72" i="5"/>
  <c r="AF54" i="5"/>
  <c r="AG50" i="5"/>
  <c r="AF52" i="5"/>
  <c r="AF71" i="5"/>
  <c r="AF68" i="5"/>
  <c r="AF44" i="5"/>
  <c r="AG40" i="5"/>
  <c r="AF42" i="5"/>
  <c r="AF28" i="5"/>
  <c r="AE30" i="5"/>
  <c r="AE32" i="5"/>
  <c r="AE69" i="5"/>
  <c r="AD94" i="5"/>
  <c r="AG72" i="5" l="1"/>
  <c r="AH50" i="5"/>
  <c r="AG52" i="5"/>
  <c r="AG54" i="5"/>
  <c r="AG71" i="5"/>
  <c r="AG44" i="5"/>
  <c r="AH40" i="5"/>
  <c r="AG42" i="5"/>
  <c r="AG28" i="5"/>
  <c r="AG69" i="5" s="1"/>
  <c r="AG73" i="5"/>
  <c r="AG70" i="5"/>
  <c r="AG63" i="5"/>
  <c r="AG61" i="5"/>
  <c r="AH59" i="5"/>
  <c r="AF30" i="5"/>
  <c r="AF32" i="5"/>
  <c r="AF69" i="5"/>
  <c r="AF70" i="5"/>
  <c r="AE94" i="5"/>
  <c r="AH71" i="5" l="1"/>
  <c r="AH68" i="5"/>
  <c r="AH44" i="5"/>
  <c r="AI40" i="5"/>
  <c r="AH42" i="5"/>
  <c r="AH28" i="5"/>
  <c r="AH72" i="5"/>
  <c r="AH69" i="5"/>
  <c r="AH52" i="5"/>
  <c r="AH54" i="5"/>
  <c r="AI50" i="5"/>
  <c r="AH73" i="5"/>
  <c r="AH70" i="5"/>
  <c r="AH63" i="5"/>
  <c r="AH61" i="5"/>
  <c r="AI59" i="5"/>
  <c r="AG68" i="5"/>
  <c r="AG30" i="5"/>
  <c r="AG32" i="5"/>
  <c r="AG94" i="5" l="1"/>
  <c r="AF94" i="5"/>
  <c r="AI71" i="5"/>
  <c r="AI42" i="5"/>
  <c r="AI44" i="5"/>
  <c r="AJ40" i="5"/>
  <c r="AI28" i="5"/>
  <c r="AI68" i="5" s="1"/>
  <c r="AI73" i="5"/>
  <c r="AI63" i="5"/>
  <c r="AI61" i="5"/>
  <c r="AJ59" i="5"/>
  <c r="AI72" i="5"/>
  <c r="AI52" i="5"/>
  <c r="AI54" i="5"/>
  <c r="AJ50" i="5"/>
  <c r="AH30" i="5"/>
  <c r="AH32" i="5"/>
  <c r="AH94" i="5" l="1"/>
  <c r="AJ72" i="5"/>
  <c r="AJ69" i="5"/>
  <c r="AJ52" i="5"/>
  <c r="AJ54" i="5"/>
  <c r="AK50" i="5"/>
  <c r="AJ73" i="5"/>
  <c r="AJ70" i="5"/>
  <c r="AJ61" i="5"/>
  <c r="AK59" i="5"/>
  <c r="AJ63" i="5"/>
  <c r="AI30" i="5"/>
  <c r="AI32" i="5"/>
  <c r="AJ71" i="5"/>
  <c r="AJ42" i="5"/>
  <c r="AJ28" i="5"/>
  <c r="AJ44" i="5"/>
  <c r="AK40" i="5"/>
  <c r="AI69" i="5"/>
  <c r="AI70" i="5"/>
  <c r="AK71" i="5" l="1"/>
  <c r="AK68" i="5"/>
  <c r="AK44" i="5"/>
  <c r="AL40" i="5"/>
  <c r="AK42" i="5"/>
  <c r="AK28" i="5"/>
  <c r="AJ30" i="5"/>
  <c r="AJ32" i="5"/>
  <c r="AK72" i="5"/>
  <c r="AK69" i="5"/>
  <c r="AK54" i="5"/>
  <c r="AL50" i="5"/>
  <c r="AK52" i="5"/>
  <c r="AJ68" i="5"/>
  <c r="AK73" i="5"/>
  <c r="AK70" i="5"/>
  <c r="AK61" i="5"/>
  <c r="AL59" i="5"/>
  <c r="AK63" i="5"/>
  <c r="AJ94" i="5" l="1"/>
  <c r="AI94" i="5"/>
  <c r="AL71" i="5"/>
  <c r="AL68" i="5"/>
  <c r="AL44" i="5"/>
  <c r="AM40" i="5"/>
  <c r="AL42" i="5"/>
  <c r="AL28" i="5"/>
  <c r="AL70" i="5" s="1"/>
  <c r="AL73" i="5"/>
  <c r="AL63" i="5"/>
  <c r="AL61" i="5"/>
  <c r="AM59" i="5"/>
  <c r="AL72" i="5"/>
  <c r="AM50" i="5"/>
  <c r="AL52" i="5"/>
  <c r="AL54" i="5"/>
  <c r="AK94" i="5"/>
  <c r="AK30" i="5"/>
  <c r="AK32" i="5"/>
  <c r="AL69" i="5" l="1"/>
  <c r="AM73" i="5"/>
  <c r="AM70" i="5"/>
  <c r="AM63" i="5"/>
  <c r="AN59" i="5"/>
  <c r="AM61" i="5"/>
  <c r="AL30" i="5"/>
  <c r="AL32" i="5"/>
  <c r="AM72" i="5"/>
  <c r="AM52" i="5"/>
  <c r="AM54" i="5"/>
  <c r="AN50" i="5"/>
  <c r="AM71" i="5"/>
  <c r="AN40" i="5"/>
  <c r="AM44" i="5"/>
  <c r="AM42" i="5"/>
  <c r="AM28" i="5"/>
  <c r="AM30" i="5" l="1"/>
  <c r="AM32" i="5"/>
  <c r="AN72" i="5"/>
  <c r="AN69" i="5"/>
  <c r="AN52" i="5"/>
  <c r="AN54" i="5"/>
  <c r="AO50" i="5"/>
  <c r="AN71" i="5"/>
  <c r="AN68" i="5"/>
  <c r="AN44" i="5"/>
  <c r="AN42" i="5"/>
  <c r="AO40" i="5"/>
  <c r="AN28" i="5"/>
  <c r="AM68" i="5"/>
  <c r="AM69" i="5"/>
  <c r="AN73" i="5"/>
  <c r="AN63" i="5"/>
  <c r="AO59" i="5"/>
  <c r="AN61" i="5"/>
  <c r="AO73" i="5" l="1"/>
  <c r="AO63" i="5"/>
  <c r="AP59" i="5"/>
  <c r="AO61" i="5"/>
  <c r="AN30" i="5"/>
  <c r="AN32" i="5"/>
  <c r="AM94" i="5"/>
  <c r="AL94" i="5"/>
  <c r="AN70" i="5"/>
  <c r="AO71" i="5"/>
  <c r="AO42" i="5"/>
  <c r="AO28" i="5"/>
  <c r="AP40" i="5"/>
  <c r="AO44" i="5"/>
  <c r="AO72" i="5"/>
  <c r="AO52" i="5"/>
  <c r="AO54" i="5"/>
  <c r="AP50" i="5"/>
  <c r="AO30" i="5" l="1"/>
  <c r="AO32" i="5"/>
  <c r="AP71" i="5"/>
  <c r="AP68" i="5"/>
  <c r="AQ40" i="5"/>
  <c r="AP44" i="5"/>
  <c r="AP42" i="5"/>
  <c r="AP28" i="5"/>
  <c r="AP73" i="5"/>
  <c r="AP70" i="5"/>
  <c r="AQ59" i="5"/>
  <c r="AP61" i="5"/>
  <c r="AP63" i="5"/>
  <c r="AO69" i="5"/>
  <c r="AO68" i="5"/>
  <c r="AO70" i="5"/>
  <c r="AP72" i="5"/>
  <c r="AP69" i="5"/>
  <c r="AP54" i="5"/>
  <c r="AQ50" i="5"/>
  <c r="AP52" i="5"/>
  <c r="AQ72" i="5" l="1"/>
  <c r="AR50" i="5"/>
  <c r="AQ52" i="5"/>
  <c r="AQ54" i="5"/>
  <c r="AO94" i="5"/>
  <c r="AN94" i="5"/>
  <c r="AQ71" i="5"/>
  <c r="AQ68" i="5"/>
  <c r="AQ44" i="5"/>
  <c r="AR40" i="5"/>
  <c r="AQ42" i="5"/>
  <c r="AQ28" i="5"/>
  <c r="AP30" i="5"/>
  <c r="AP32" i="5"/>
  <c r="AQ73" i="5"/>
  <c r="AQ70" i="5"/>
  <c r="AQ63" i="5"/>
  <c r="AQ61" i="5"/>
  <c r="AR59" i="5"/>
  <c r="AQ30" i="5" l="1"/>
  <c r="AQ32" i="5"/>
  <c r="AR72" i="5"/>
  <c r="AR69" i="5"/>
  <c r="AR52" i="5"/>
  <c r="AR54" i="5"/>
  <c r="AS50" i="5"/>
  <c r="AQ69" i="5"/>
  <c r="AR73" i="5"/>
  <c r="AR61" i="5"/>
  <c r="AR63" i="5"/>
  <c r="AS59" i="5"/>
  <c r="AP94" i="5"/>
  <c r="AR71" i="5"/>
  <c r="AR68" i="5"/>
  <c r="AS40" i="5"/>
  <c r="AR44" i="5"/>
  <c r="AR42" i="5"/>
  <c r="AR28" i="5"/>
  <c r="AS73" i="5" l="1"/>
  <c r="AS70" i="5"/>
  <c r="AS63" i="5"/>
  <c r="AT59" i="5"/>
  <c r="AS61" i="5"/>
  <c r="AS71" i="5"/>
  <c r="AS68" i="5"/>
  <c r="AS44" i="5"/>
  <c r="AS42" i="5"/>
  <c r="AT40" i="5"/>
  <c r="AS28" i="5"/>
  <c r="AS72" i="5"/>
  <c r="AS69" i="5"/>
  <c r="AS52" i="5"/>
  <c r="AS54" i="5"/>
  <c r="AT50" i="5"/>
  <c r="AR94" i="5"/>
  <c r="AR30" i="5"/>
  <c r="AR32" i="5"/>
  <c r="AR70" i="5"/>
  <c r="AQ94" i="5"/>
  <c r="AT71" i="5" l="1"/>
  <c r="AT44" i="5"/>
  <c r="AT42" i="5"/>
  <c r="AT28" i="5"/>
  <c r="AU40" i="5"/>
  <c r="AT73" i="5"/>
  <c r="AT63" i="5"/>
  <c r="AU59" i="5"/>
  <c r="AT61" i="5"/>
  <c r="AT72" i="5"/>
  <c r="AT69" i="5"/>
  <c r="AT52" i="5"/>
  <c r="AT54" i="5"/>
  <c r="AU50" i="5"/>
  <c r="AS30" i="5"/>
  <c r="AS32" i="5"/>
  <c r="AU73" i="5" l="1"/>
  <c r="AU63" i="5"/>
  <c r="AV59" i="5"/>
  <c r="AU61" i="5"/>
  <c r="AT30" i="5"/>
  <c r="AT32" i="5"/>
  <c r="AU72" i="5"/>
  <c r="AU69" i="5"/>
  <c r="AU54" i="5"/>
  <c r="AV50" i="5"/>
  <c r="AU52" i="5"/>
  <c r="AT68" i="5"/>
  <c r="AT70" i="5"/>
  <c r="AU71" i="5"/>
  <c r="AU44" i="5"/>
  <c r="AV40" i="5"/>
  <c r="AU42" i="5"/>
  <c r="AU28" i="5"/>
  <c r="AU30" i="5" l="1"/>
  <c r="AU32" i="5"/>
  <c r="AT94" i="5"/>
  <c r="AS94" i="5"/>
  <c r="AV71" i="5"/>
  <c r="AV44" i="5"/>
  <c r="AW40" i="5"/>
  <c r="AV42" i="5"/>
  <c r="AV28" i="5"/>
  <c r="AU68" i="5"/>
  <c r="AU70" i="5"/>
  <c r="AV73" i="5"/>
  <c r="AV70" i="5"/>
  <c r="AV63" i="5"/>
  <c r="AV61" i="5"/>
  <c r="AW59" i="5"/>
  <c r="AV72" i="5"/>
  <c r="AV69" i="5"/>
  <c r="AW50" i="5"/>
  <c r="AV52" i="5"/>
  <c r="AV54" i="5"/>
  <c r="AW72" i="5" l="1"/>
  <c r="AW52" i="5"/>
  <c r="AW54" i="5"/>
  <c r="AW69" i="5"/>
  <c r="AX50" i="5"/>
  <c r="AV30" i="5"/>
  <c r="AV32" i="5"/>
  <c r="AW71" i="5"/>
  <c r="AW68" i="5"/>
  <c r="AX40" i="5"/>
  <c r="AW42" i="5"/>
  <c r="AW44" i="5"/>
  <c r="AW28" i="5"/>
  <c r="AW70" i="5" s="1"/>
  <c r="AW73" i="5"/>
  <c r="AW61" i="5"/>
  <c r="AX59" i="5"/>
  <c r="AW63" i="5"/>
  <c r="AU94" i="5"/>
  <c r="AV68" i="5"/>
  <c r="AV94" i="5" l="1"/>
  <c r="AX71" i="5"/>
  <c r="AX68" i="5"/>
  <c r="AX42" i="5"/>
  <c r="AX44" i="5"/>
  <c r="AY40" i="5"/>
  <c r="AX28" i="5"/>
  <c r="AX72" i="5"/>
  <c r="AX69" i="5"/>
  <c r="AX52" i="5"/>
  <c r="AX54" i="5"/>
  <c r="AY50" i="5"/>
  <c r="AW30" i="5"/>
  <c r="AW32" i="5"/>
  <c r="AW94" i="5"/>
  <c r="AX73" i="5"/>
  <c r="AX70" i="5"/>
  <c r="AX61" i="5"/>
  <c r="AY59" i="5"/>
  <c r="AX63" i="5"/>
  <c r="AY73" i="5" l="1"/>
  <c r="AZ59" i="5"/>
  <c r="AY63" i="5"/>
  <c r="AY61" i="5"/>
  <c r="AY72" i="5"/>
  <c r="AY52" i="5"/>
  <c r="AY54" i="5"/>
  <c r="AZ50" i="5"/>
  <c r="AX30" i="5"/>
  <c r="AX32" i="5"/>
  <c r="AY71" i="5"/>
  <c r="AY68" i="5"/>
  <c r="AY42" i="5"/>
  <c r="AY28" i="5"/>
  <c r="AY44" i="5"/>
  <c r="AZ40" i="5"/>
  <c r="AZ72" i="5" l="1"/>
  <c r="AZ69" i="5"/>
  <c r="AZ54" i="5"/>
  <c r="BA50" i="5"/>
  <c r="AZ52" i="5"/>
  <c r="AX94" i="5"/>
  <c r="AY30" i="5"/>
  <c r="AY32" i="5"/>
  <c r="AY69" i="5"/>
  <c r="AY70" i="5"/>
  <c r="AZ71" i="5"/>
  <c r="AZ68" i="5"/>
  <c r="AZ44" i="5"/>
  <c r="BA40" i="5"/>
  <c r="AZ42" i="5"/>
  <c r="AZ28" i="5"/>
  <c r="AZ73" i="5"/>
  <c r="AZ70" i="5"/>
  <c r="BA59" i="5"/>
  <c r="AZ63" i="5"/>
  <c r="AZ61" i="5"/>
  <c r="BA71" i="5" l="1"/>
  <c r="BA68" i="5"/>
  <c r="BA44" i="5"/>
  <c r="BB40" i="5"/>
  <c r="BA42" i="5"/>
  <c r="BA28" i="5"/>
  <c r="BA72" i="5"/>
  <c r="BA69" i="5"/>
  <c r="BB50" i="5"/>
  <c r="BA52" i="5"/>
  <c r="BA54" i="5"/>
  <c r="BA73" i="5"/>
  <c r="BA70" i="5"/>
  <c r="BA63" i="5"/>
  <c r="BA61" i="5"/>
  <c r="BB59" i="5"/>
  <c r="AZ30" i="5"/>
  <c r="AZ32" i="5"/>
  <c r="AZ94" i="5"/>
  <c r="AY94" i="5"/>
  <c r="BB71" i="5" l="1"/>
  <c r="BB68" i="5"/>
  <c r="BC40" i="5"/>
  <c r="BB44" i="5"/>
  <c r="BB42" i="5"/>
  <c r="BB28" i="5"/>
  <c r="BA94" i="5"/>
  <c r="BB72" i="5"/>
  <c r="BB69" i="5"/>
  <c r="BB52" i="5"/>
  <c r="BB54" i="5"/>
  <c r="BC50" i="5"/>
  <c r="BB73" i="5"/>
  <c r="BB70" i="5"/>
  <c r="BB63" i="5"/>
  <c r="BB61" i="5"/>
  <c r="BC59" i="5"/>
  <c r="BA30" i="5"/>
  <c r="BA32" i="5"/>
  <c r="BC72" i="5" l="1"/>
  <c r="BC52" i="5"/>
  <c r="BC54" i="5"/>
  <c r="BD50" i="5"/>
  <c r="BB94" i="5"/>
  <c r="BC71" i="5"/>
  <c r="BC68" i="5"/>
  <c r="BC44" i="5"/>
  <c r="BC42" i="5"/>
  <c r="BD40" i="5"/>
  <c r="BC28" i="5"/>
  <c r="BC73" i="5"/>
  <c r="BC70" i="5"/>
  <c r="BC61" i="5"/>
  <c r="BD59" i="5"/>
  <c r="BC63" i="5"/>
  <c r="BB30" i="5"/>
  <c r="BB32" i="5"/>
  <c r="BD73" i="5" l="1"/>
  <c r="BD61" i="5"/>
  <c r="BE59" i="5"/>
  <c r="BD63" i="5"/>
  <c r="BD72" i="5"/>
  <c r="BD52" i="5"/>
  <c r="BD54" i="5"/>
  <c r="BE50" i="5"/>
  <c r="BD71" i="5"/>
  <c r="BD42" i="5"/>
  <c r="BD28" i="5"/>
  <c r="BE40" i="5"/>
  <c r="BD44" i="5"/>
  <c r="BC30" i="5"/>
  <c r="BC32" i="5"/>
  <c r="BC69" i="5"/>
  <c r="BE71" i="5" l="1"/>
  <c r="BE44" i="5"/>
  <c r="BF40" i="5"/>
  <c r="BE42" i="5"/>
  <c r="BE28" i="5"/>
  <c r="BE68" i="5" s="1"/>
  <c r="BE72" i="5"/>
  <c r="BE54" i="5"/>
  <c r="BF50" i="5"/>
  <c r="BE52" i="5"/>
  <c r="BD30" i="5"/>
  <c r="BD32" i="5"/>
  <c r="BE73" i="5"/>
  <c r="BF59" i="5"/>
  <c r="BE63" i="5"/>
  <c r="BE61" i="5"/>
  <c r="BD68" i="5"/>
  <c r="BC94" i="5" s="1"/>
  <c r="BD69" i="5"/>
  <c r="BD70" i="5"/>
  <c r="BE70" i="5" l="1"/>
  <c r="BF72" i="5"/>
  <c r="BG50" i="5"/>
  <c r="BF52" i="5"/>
  <c r="BF54" i="5"/>
  <c r="AR96" i="5"/>
  <c r="AR95" i="5"/>
  <c r="BF71" i="5"/>
  <c r="BF44" i="5"/>
  <c r="BG40" i="5"/>
  <c r="BF42" i="5"/>
  <c r="BF28" i="5"/>
  <c r="BE69" i="5"/>
  <c r="BF73" i="5"/>
  <c r="BF63" i="5"/>
  <c r="BF61" i="5"/>
  <c r="BG59" i="5"/>
  <c r="BE30" i="5"/>
  <c r="BE32" i="5"/>
  <c r="BF30" i="5" l="1"/>
  <c r="BF32" i="5"/>
  <c r="BG73" i="5"/>
  <c r="BG70" i="5"/>
  <c r="BG63" i="5"/>
  <c r="BG61" i="5"/>
  <c r="BH59" i="5"/>
  <c r="BF68" i="5"/>
  <c r="BF69" i="5"/>
  <c r="BG72" i="5"/>
  <c r="BG52" i="5"/>
  <c r="BG54" i="5"/>
  <c r="BH50" i="5"/>
  <c r="BF70" i="5"/>
  <c r="BG71" i="5"/>
  <c r="BG68" i="5"/>
  <c r="BH40" i="5"/>
  <c r="BG42" i="5"/>
  <c r="BG44" i="5"/>
  <c r="BG28" i="5"/>
  <c r="BH71" i="5" l="1"/>
  <c r="BH68" i="5"/>
  <c r="BH42" i="5"/>
  <c r="BH44" i="5"/>
  <c r="BI40" i="5"/>
  <c r="BH28" i="5"/>
  <c r="BH72" i="5"/>
  <c r="BH69" i="5"/>
  <c r="BH52" i="5"/>
  <c r="BH54" i="5"/>
  <c r="BI50" i="5"/>
  <c r="BH73" i="5"/>
  <c r="BH70" i="5"/>
  <c r="BH63" i="5"/>
  <c r="BH61" i="5"/>
  <c r="BI59" i="5"/>
  <c r="BG30" i="5"/>
  <c r="BG32" i="5"/>
  <c r="BG69" i="5"/>
  <c r="BI71" i="5" l="1"/>
  <c r="BI42" i="5"/>
  <c r="BI44" i="5"/>
  <c r="BI28" i="5"/>
  <c r="BJ40" i="5"/>
  <c r="BI73" i="5"/>
  <c r="BI70" i="5"/>
  <c r="BI61" i="5"/>
  <c r="BJ59" i="5"/>
  <c r="BI63" i="5"/>
  <c r="BI72" i="5"/>
  <c r="BI69" i="5"/>
  <c r="BI52" i="5"/>
  <c r="BI54" i="5"/>
  <c r="BJ50" i="5"/>
  <c r="BH30" i="5"/>
  <c r="BH32" i="5"/>
  <c r="BJ73" i="5" l="1"/>
  <c r="BJ61" i="5"/>
  <c r="BK59" i="5"/>
  <c r="BJ63" i="5"/>
  <c r="BI30" i="5"/>
  <c r="BI32" i="5"/>
  <c r="BI68" i="5"/>
  <c r="BJ72" i="5"/>
  <c r="BJ54" i="5"/>
  <c r="BK50" i="5"/>
  <c r="BJ52" i="5"/>
  <c r="BJ71" i="5"/>
  <c r="BJ44" i="5"/>
  <c r="BK40" i="5"/>
  <c r="BJ42" i="5"/>
  <c r="BJ28" i="5"/>
  <c r="BJ69" i="5" s="1"/>
  <c r="BJ68" i="5" l="1"/>
  <c r="BJ30" i="5"/>
  <c r="BJ32" i="5"/>
  <c r="BK71" i="5"/>
  <c r="BK44" i="5"/>
  <c r="BL40" i="5"/>
  <c r="BK42" i="5"/>
  <c r="BK28" i="5"/>
  <c r="BK70" i="5" s="1"/>
  <c r="BK72" i="5"/>
  <c r="BL50" i="5"/>
  <c r="BK52" i="5"/>
  <c r="BK54" i="5"/>
  <c r="BJ70" i="5"/>
  <c r="BK73" i="5"/>
  <c r="BK63" i="5"/>
  <c r="BK61" i="5"/>
  <c r="BL59" i="5"/>
  <c r="BL73" i="5" l="1"/>
  <c r="BL63" i="5"/>
  <c r="BM59" i="5"/>
  <c r="BL61" i="5"/>
  <c r="BK68" i="5"/>
  <c r="BL72" i="5"/>
  <c r="BL69" i="5"/>
  <c r="BL52" i="5"/>
  <c r="BL54" i="5"/>
  <c r="BM50" i="5"/>
  <c r="BL71" i="5"/>
  <c r="BL68" i="5"/>
  <c r="BL44" i="5"/>
  <c r="BM40" i="5"/>
  <c r="BL42" i="5"/>
  <c r="BL28" i="5"/>
  <c r="BL70" i="5" s="1"/>
  <c r="BK30" i="5"/>
  <c r="BK32" i="5"/>
  <c r="BK69" i="5"/>
  <c r="BM71" i="5" l="1"/>
  <c r="BM68" i="5"/>
  <c r="BM42" i="5"/>
  <c r="BM44" i="5"/>
  <c r="BN40" i="5"/>
  <c r="BM28" i="5"/>
  <c r="BM73" i="5"/>
  <c r="BM70" i="5"/>
  <c r="BM63" i="5"/>
  <c r="BN59" i="5"/>
  <c r="BM61" i="5"/>
  <c r="BL30" i="5"/>
  <c r="BL32" i="5"/>
  <c r="BM72" i="5"/>
  <c r="BM69" i="5"/>
  <c r="BM52" i="5"/>
  <c r="BM54" i="5"/>
  <c r="BN50" i="5"/>
  <c r="BN73" i="5" l="1"/>
  <c r="BN63" i="5"/>
  <c r="BN61" i="5"/>
  <c r="BN71" i="5"/>
  <c r="BN42" i="5"/>
  <c r="BN28" i="5"/>
  <c r="BN70" i="5" s="1"/>
  <c r="BN44" i="5"/>
  <c r="BN72" i="5"/>
  <c r="BN52" i="5"/>
  <c r="BN54" i="5"/>
  <c r="BM30" i="5"/>
  <c r="BM32" i="5"/>
  <c r="BN30" i="5" l="1"/>
  <c r="BO30" i="5"/>
  <c r="BN32" i="5"/>
  <c r="BN69" i="5"/>
  <c r="BN68" i="5"/>
</calcChain>
</file>

<file path=xl/sharedStrings.xml><?xml version="1.0" encoding="utf-8"?>
<sst xmlns="http://schemas.openxmlformats.org/spreadsheetml/2006/main" count="577" uniqueCount="477">
  <si>
    <t>Ежемесячный отчет по ключевым показателям / Затраты на вознаграждение участников программы лояльности</t>
  </si>
  <si>
    <t>Сумма списанных бонусов, руб.</t>
  </si>
  <si>
    <t>Сумма предоставленных скидок участникам, руб.</t>
  </si>
  <si>
    <t>Начисление бонусов, руб.</t>
  </si>
  <si>
    <t>Средний % начисления бонусов от выручки программы</t>
  </si>
  <si>
    <t>Общие затраты на вознаграждения участников (бонусы + скидки), руб.</t>
  </si>
  <si>
    <t>Затраты на списанные бонусы от выручки по программе лояльности, %</t>
  </si>
  <si>
    <t>Затраты на бонусы от общей выручки, %</t>
  </si>
  <si>
    <t>2023</t>
  </si>
  <si>
    <t>2024</t>
  </si>
  <si>
    <t>2025</t>
  </si>
  <si>
    <t>Названия строк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</si>
  <si>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</si>
  <si>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</si>
  <si>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</si>
  <si>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</si>
  <si>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</si>
  <si>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</si>
  <si>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</si>
  <si>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</si>
  <si>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</si>
  <si>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</si>
  <si>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</si>
  <si>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</si>
  <si>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2000 бонусов по купону_053</t>
  </si>
  <si>
    <t xml:space="preserve"> 2000 бонусов по купону_270</t>
  </si>
  <si>
    <t xml:space="preserve"> 2000 бонусов по купону_514</t>
  </si>
  <si>
    <t xml:space="preserve"> 2000 бонусов по купону_923</t>
  </si>
  <si>
    <t>100 Бонусов сайт Аптечество</t>
  </si>
  <si>
    <t>100 Бонусов сайт Фармани</t>
  </si>
  <si>
    <t>100% бонусов за чек_001</t>
  </si>
  <si>
    <t>100% бонусов за чек_1220</t>
  </si>
  <si>
    <t>100% бонусов за чек_1223</t>
  </si>
  <si>
    <t>100% бонусов за чек_1228</t>
  </si>
  <si>
    <t>100% бонусов за чек_1231</t>
  </si>
  <si>
    <t>100% бонусов за чек_1234</t>
  </si>
  <si>
    <t>100% бонусов за чек_196</t>
  </si>
  <si>
    <t>100% бонусов за чек_341</t>
  </si>
  <si>
    <t>100% бонусов за чек_389</t>
  </si>
  <si>
    <t>100% бонусов за чек_408</t>
  </si>
  <si>
    <t>100% бонусов за чек_411</t>
  </si>
  <si>
    <t>100% бонусов за чек_421</t>
  </si>
  <si>
    <t>100% бонусов за чек_607</t>
  </si>
  <si>
    <t>100% бонусов за чек_640</t>
  </si>
  <si>
    <t>100% бонусов за чек_665</t>
  </si>
  <si>
    <t>100% бонусов за чек_671</t>
  </si>
  <si>
    <t>100% бонусов за чек_682</t>
  </si>
  <si>
    <t>100% бонусов за чек_922</t>
  </si>
  <si>
    <t>100% бонусов за чек_923</t>
  </si>
  <si>
    <t>100% бонусов за чек_АП 053</t>
  </si>
  <si>
    <t>100% бонусов за чек_АП 054</t>
  </si>
  <si>
    <t>100% бонусов за чек_АП 1017</t>
  </si>
  <si>
    <t>100% бонусов за чек_АП 1119</t>
  </si>
  <si>
    <t>100% бонусов за чек_АП 1123</t>
  </si>
  <si>
    <t>100% бонусов за чек_АП 1228</t>
  </si>
  <si>
    <t>100% бонусов за чек_АП 337</t>
  </si>
  <si>
    <t>100% бонусов за чек_АП 617</t>
  </si>
  <si>
    <t>100% бонусов за чек_АП 674</t>
  </si>
  <si>
    <t>100% бонусов за чек_АП 876</t>
  </si>
  <si>
    <t>100% бонусов за чек_АП 904</t>
  </si>
  <si>
    <t>100% бонусов за чек_АП 909</t>
  </si>
  <si>
    <t>100% бонусов за чек_АП 916</t>
  </si>
  <si>
    <t>100% бонусов за чек_АП 920</t>
  </si>
  <si>
    <t>100% бонусов за чек_Аптечество</t>
  </si>
  <si>
    <t>100% бонусов за чек_Аптечество_онлайн</t>
  </si>
  <si>
    <t>100% бонусов за чек_Фармани</t>
  </si>
  <si>
    <t>100% бонусов за чек_Фармани_онлайн</t>
  </si>
  <si>
    <t>1000 бонусов за покупку_ 1002</t>
  </si>
  <si>
    <t>1000 бонусов за покупку_ 1217</t>
  </si>
  <si>
    <t>1000 бонусов за покупку_ 1234</t>
  </si>
  <si>
    <t>1000 бонусов за покупку_ 1234(1)</t>
  </si>
  <si>
    <t>1000 бонусов за покупку_ 291</t>
  </si>
  <si>
    <t>1000 бонусов за покупку_ 421</t>
  </si>
  <si>
    <t>1000 бонусов за покупку_ 514</t>
  </si>
  <si>
    <t>1000 бонусов за покупку_ 602</t>
  </si>
  <si>
    <t>1000 бонусов за покупку_ 706</t>
  </si>
  <si>
    <t>1000 бонусов за покупку_ 863</t>
  </si>
  <si>
    <t>1000 бонусов за покупку_1122</t>
  </si>
  <si>
    <t>1000 бонусов ИНВИТРО_Ф</t>
  </si>
  <si>
    <t>1000 бонусов по кодовому слову "Январь"_ 082</t>
  </si>
  <si>
    <t>1000 бонусов по кодовому слову "Январь"_ 389</t>
  </si>
  <si>
    <t>1000 бонусов по купону_010</t>
  </si>
  <si>
    <t>1000 бонусов по купону_1242</t>
  </si>
  <si>
    <t>1000 бонусов по купону_863</t>
  </si>
  <si>
    <t>1000 Бонусов приложение Аптечество</t>
  </si>
  <si>
    <t>1500 бонусов по купону_ 297</t>
  </si>
  <si>
    <t>2000 бонусов за покупку_ 1121</t>
  </si>
  <si>
    <t>2000 бонусов за покупку_ 302</t>
  </si>
  <si>
    <t>2000 бонусов за покупку_ 341</t>
  </si>
  <si>
    <t>2000 бонусов за покупку_ 633</t>
  </si>
  <si>
    <t>2000 бонусов МЦ Чистая кожа_ 1002</t>
  </si>
  <si>
    <t>2000 бонусов по кодовому слову "Февраль"_ 1217</t>
  </si>
  <si>
    <t>2000 бонусов по кодовому слову АВГУСТ_ 291</t>
  </si>
  <si>
    <t>2000 бонусов по кодовому слову_ 1008</t>
  </si>
  <si>
    <t>2000 бонусов по кодовому слову_ 813</t>
  </si>
  <si>
    <t>2000 бонусов по купону_ 1008</t>
  </si>
  <si>
    <t>2000 Бонусов приложение Фармани</t>
  </si>
  <si>
    <t>2023.08 Постоянные покупки в Онлайн_Ф</t>
  </si>
  <si>
    <t>2023.09 Регулярные доходные с пропуском_Ф_онлайн</t>
  </si>
  <si>
    <t>2023.09 Хроники гипертоники с пропуском_Ф</t>
  </si>
  <si>
    <t>2023.10 Новые с балансом меньше 400_Ф</t>
  </si>
  <si>
    <t>2023.10 Регулярные с низким чеком_Ф</t>
  </si>
  <si>
    <t>2023.10. Регулярные с редкими покупками_Ф</t>
  </si>
  <si>
    <t>2023.10. Регулярные с редкими покупками_Ф_онлайн</t>
  </si>
  <si>
    <t>2023.11 Возврат в Онлайн_АП</t>
  </si>
  <si>
    <t>2023.11 Возврат в Онлайн_Ф</t>
  </si>
  <si>
    <t>2023.11 Регулярные с низким чеком_АП</t>
  </si>
  <si>
    <t>2023.11 Регулярные с редкими покупками_Ф</t>
  </si>
  <si>
    <t>2023.11 Регулярные с редкими покупками_Ф_онлайн</t>
  </si>
  <si>
    <t>2023.11 Хроники гипертония с потенциалом_Ф</t>
  </si>
  <si>
    <t>2023.11 Хроники гипертония с потенциалом_Ф_онлайн</t>
  </si>
  <si>
    <t>2023.12 Новые с балансом меньше 400_Ф</t>
  </si>
  <si>
    <t>2023.12 Новые с балансом меньше 400_Ф_онлайн</t>
  </si>
  <si>
    <t>2023.12 Регулярные с низким чеком_Ф</t>
  </si>
  <si>
    <t>2023.12 Регулярные с низким чеком_Ф_онлайн</t>
  </si>
  <si>
    <t>2023.12 Редкие Офлайн клиенты с высоким чеком_Ф</t>
  </si>
  <si>
    <t>2023.12 Редкие Офлайн клиенты с высоким чеком_Ф_онлайн</t>
  </si>
  <si>
    <t>2024.01 Новые  меньше 400 бб_АП_онлайн</t>
  </si>
  <si>
    <t>2024.01 Новые с балансом меньше 400_Ф</t>
  </si>
  <si>
    <t>2024.01 Новые с балансом меньше 400_Ф_онлайн</t>
  </si>
  <si>
    <t>2024.01 Перевод из стороннего онлайн_Ф</t>
  </si>
  <si>
    <t>2024.01 Постоянные без покупки 3 недели_Ф</t>
  </si>
  <si>
    <t>2024.01 Постоянные без покупки 3 недели_Ф_онлайн</t>
  </si>
  <si>
    <t>2024.01 Регулярные с низким чеком_АП_онлайн</t>
  </si>
  <si>
    <t>2024.01 Регулярные с низким чеком_Ф</t>
  </si>
  <si>
    <t>2024.01 Регулярные с низким чеком_Ф_онлайн</t>
  </si>
  <si>
    <t>2024.02 Новые  меньше 400 бб_АП_онлайн</t>
  </si>
  <si>
    <t>2024.02 Новые с балансом меньше 400_Ф</t>
  </si>
  <si>
    <t>2024.02 Новые с балансом меньше 400_Ф_онлайн</t>
  </si>
  <si>
    <t>2024.02 Постоянные с последней покупкой в Онлайн_АП</t>
  </si>
  <si>
    <t>2024.02 Регулярные с низким чеком_Ф</t>
  </si>
  <si>
    <t>2024.02 Регулярные с низким чеком_Ф_онлайн</t>
  </si>
  <si>
    <t>2024.02 Редкие Офлайн клиенты с высоким чеком_Ф</t>
  </si>
  <si>
    <t>2024.02 Редкие Офлайн клиенты с высоким чеком_Ф_онлайн</t>
  </si>
  <si>
    <t>2024.02 Хроники гипертония с пропуском_Ф</t>
  </si>
  <si>
    <t>2024.02 Хроники гипертония с пропуском_Ф_онлайн</t>
  </si>
  <si>
    <t>2024.03 Новые с балансом меньше 400_Ф</t>
  </si>
  <si>
    <t>2024.03 Новые с балансом меньше 400_Ф_онлайн</t>
  </si>
  <si>
    <t>2024.03 Новые случайные_Ф</t>
  </si>
  <si>
    <t>2024.03 Новые случайные_Ф_онлайн</t>
  </si>
  <si>
    <t>2024.03 Переток из спящих в регулярные_Ф</t>
  </si>
  <si>
    <t>2024.03 Переток из спящих в регулярные_Ф_онлайн</t>
  </si>
  <si>
    <t>2024.03 Регулярные с низким чеком_Ф</t>
  </si>
  <si>
    <t>2024.03 Регулярные с низким чеком_Ф_онлайн</t>
  </si>
  <si>
    <t>2024.03 Редкие со средним доходом_Ф</t>
  </si>
  <si>
    <t>2024.03 Редкие со средним доходом_Ф_онлайн</t>
  </si>
  <si>
    <t>2024.04 Бонус Повышенный ПУШ_онлайн_Ф</t>
  </si>
  <si>
    <t>2024.04 Бонус Повышенный ПУШ_Ф</t>
  </si>
  <si>
    <t>2024.04 Новые с балансом меньше 400_Ф</t>
  </si>
  <si>
    <t>2024.04 Новые с балансом меньше 400_Ф_онлайн</t>
  </si>
  <si>
    <t>2024.04 Переток из Оттока в регулярные_Ф</t>
  </si>
  <si>
    <t>2024.04 Переток из Оттока в регулярные_Ф_онлайн</t>
  </si>
  <si>
    <t>2024.04 Регулярные с низким чеком_Ф</t>
  </si>
  <si>
    <t>2024.04 Регулярные с низким чеком_Ф_онлайн</t>
  </si>
  <si>
    <t>2024.04 Редкие со средним доходом_Ф</t>
  </si>
  <si>
    <t>2024.04 Редкие со средним доходом_Ф_онлайн</t>
  </si>
  <si>
    <t>2024.04 Хроники.Суставная и мышечная боль_Ф</t>
  </si>
  <si>
    <t>2024.04 Хроники.Суставная и мышечная боль_Ф_онлайн</t>
  </si>
  <si>
    <t>2024.05 Новые  меньше 400 бб_А_онлайн</t>
  </si>
  <si>
    <t>2024.05 Новые с балансом меньше 400_Ф</t>
  </si>
  <si>
    <t>2024.05 Новые с балансом меньше 400_Ф_онлайн</t>
  </si>
  <si>
    <t>2024.05 Отток АП_270_Ф</t>
  </si>
  <si>
    <t>2024.05 Отток АП_514_Ф</t>
  </si>
  <si>
    <t>2024.05 Отток АП_617_Ф</t>
  </si>
  <si>
    <t>2024.05 Регулярные с низким чеком_Ф</t>
  </si>
  <si>
    <t>2024.05 Регулярные с низким чеком_Ф_онлайн</t>
  </si>
  <si>
    <t>2024.05 Редкие со средний доходом_АП</t>
  </si>
  <si>
    <t>2024.05 Редкие со средний доходом_АП_онлайн</t>
  </si>
  <si>
    <t>2024.05 Редкие со средним доходом_Ф</t>
  </si>
  <si>
    <t>2024.05 Редкие со средним доходом_Ф_онлайн</t>
  </si>
  <si>
    <t>2024.05 Хроники.Аллергия_Ф</t>
  </si>
  <si>
    <t>2024.05 Хроники.Аллергия_Ф_онлайн</t>
  </si>
  <si>
    <t>2024.06 Регулярные с низким чеком_АП_онлайн</t>
  </si>
  <si>
    <t>2024.07 Возврат в Онлайн_Ф</t>
  </si>
  <si>
    <t>2024.07 Новые с балансом меньше 400_Ф</t>
  </si>
  <si>
    <t>2024.07 Новые с балансом меньше 400_Ф_онлайн</t>
  </si>
  <si>
    <t>2024.07 Регулярные с низким чеком_Ф</t>
  </si>
  <si>
    <t>2024.07 Регулярные с низким чеком_Ф_онлайн</t>
  </si>
  <si>
    <t>2024.07 Редкие Офлайн со средним чеком_Ф</t>
  </si>
  <si>
    <t>2024.07 Редкие Офлайн со средним чеком_Ф_онлайн</t>
  </si>
  <si>
    <t>2024.08 Возврат в Онлайн_АП</t>
  </si>
  <si>
    <t>2024.08 Возврат в Онлайн_Ф</t>
  </si>
  <si>
    <t>2024.08 Новые с балансом меньше 400_Ф</t>
  </si>
  <si>
    <t>2024.08 Новые с балансом меньше 400_Ф_онлайн</t>
  </si>
  <si>
    <t>2024.08 Переток из часто в редко_АП_онлайн</t>
  </si>
  <si>
    <t>2024.08 Переток из часто в редко_Ф</t>
  </si>
  <si>
    <t>2024.08 Переток из часто в редко_Ф_онлайн</t>
  </si>
  <si>
    <t>2024.08 Редкие Офлайн со средним чеком_Ф</t>
  </si>
  <si>
    <t>2024.08 Редкие Офлайн со средним чеком_Ф_онлайн</t>
  </si>
  <si>
    <t>2024.09 Новые с балансом меньше 400_Ф</t>
  </si>
  <si>
    <t>2024.09 Новые с балансом меньше 400_Ф_Онлайн</t>
  </si>
  <si>
    <t>2024.09 Регулярные со средним доходом_Ф</t>
  </si>
  <si>
    <t>2024.09 Регулярные со средним доходом_Ф_Онлайн</t>
  </si>
  <si>
    <t>2024.09 Хроники. Гепатопротекторы_Ф</t>
  </si>
  <si>
    <t>2024.09 Хроники. Гепатопротекторы_Ф_Онлайн</t>
  </si>
  <si>
    <t>2024.10 Возврат в Онлайн_Ф</t>
  </si>
  <si>
    <t>2024.10 Новые не вовлеченные_А_Онлайн</t>
  </si>
  <si>
    <t>2024.10 Новые не вовлеченные_Ф</t>
  </si>
  <si>
    <t>2024.10 Новые не вовлеченные_Ф_Онлайн</t>
  </si>
  <si>
    <t>2024.10 Перевод из адаптива в МП_АП_Онлайн</t>
  </si>
  <si>
    <t>2024.10 Редкие со средним доходом_Ф</t>
  </si>
  <si>
    <t>2024.10 Редкие со средним доходом_Ф_Онлайн</t>
  </si>
  <si>
    <t>2024.11 Возврат в Онлайн_Ф</t>
  </si>
  <si>
    <t>2024.11 Новые не вовлеченные_Ф</t>
  </si>
  <si>
    <t>2024.11 Новые не вовлеченные_Ф_он</t>
  </si>
  <si>
    <t>2024.11 Постоянные среднеходящие высокодоходные клиенты_Ф</t>
  </si>
  <si>
    <t>2024.11 Постоянные среднеходящие высокодоходные клиенты_Ф_он</t>
  </si>
  <si>
    <t>2024.11 Регулярные с низким чеком_Ф</t>
  </si>
  <si>
    <t>2024.11 Редкоходящие доходные клиенты_Ф</t>
  </si>
  <si>
    <t>2024.11 Редкоходящие доходные клиенты_Ф_он</t>
  </si>
  <si>
    <t>2024.12 Возврат в Онлайн_АП</t>
  </si>
  <si>
    <t>2024.12 Возврат в Онлайн_Ф</t>
  </si>
  <si>
    <t>2024.12 Новые не вовлеченные_Ф</t>
  </si>
  <si>
    <t>2024.12 Регулярные Офлайн с потенциалом_короткая_Ф</t>
  </si>
  <si>
    <t>2024.12 Редкие со средним чеком_Ф</t>
  </si>
  <si>
    <t>2024.12 Редкие со средним чеком_Ф_онлайн</t>
  </si>
  <si>
    <t>2025.02 Возврат в Онлайн_А</t>
  </si>
  <si>
    <t>2025.02 Возврат в Онлайн_Ф</t>
  </si>
  <si>
    <t>2025.02 Новые не вовлеченные_Ф</t>
  </si>
  <si>
    <t>2025.02 Новые не вовлеченные_Ф_он</t>
  </si>
  <si>
    <t>2025.02 Офлайн клиенты с потенциалом_Ф</t>
  </si>
  <si>
    <t>2025.02 Офлайн клиенты с потенциалом_Ф_он</t>
  </si>
  <si>
    <t>2025.02 Редкие высокодоходные клиенты_Ф</t>
  </si>
  <si>
    <t>2025.02 Редкие высокодоходные клиенты_Ф_он</t>
  </si>
  <si>
    <t>2025.03 Возврат в Онлайн_Ф</t>
  </si>
  <si>
    <t>2025.03 Новые не вовлеченные_Ф</t>
  </si>
  <si>
    <t>2025.03 Новые не вовлеченные_Ф_он</t>
  </si>
  <si>
    <t>2025.03 Офлайн доходные_Ф</t>
  </si>
  <si>
    <t>2025.03 Офлайн доходные_Ф_он</t>
  </si>
  <si>
    <t>2025.03 Регулярные с низким чеком_Фар</t>
  </si>
  <si>
    <t>2025.03 Регулярные с низким чеком_Фар_он</t>
  </si>
  <si>
    <t>2025.03 Редкие среднедоходные_А_он</t>
  </si>
  <si>
    <t>2025.03 Редкие среднедоходные_Ф</t>
  </si>
  <si>
    <t>2025.03 Редкие среднедоходные_Ф_он</t>
  </si>
  <si>
    <t>2025.04 Без покупки в Онлайн 1-2 мес_А</t>
  </si>
  <si>
    <t>2025.04 Без покупки в Онлайн 1-2 мес_Ф</t>
  </si>
  <si>
    <t>2025.04 Новые не вовлеченные_Ф</t>
  </si>
  <si>
    <t>2025.04 Новые не вовлеченные_Ф_он</t>
  </si>
  <si>
    <t>2025.04 Регуляные среднедоходные_Ф</t>
  </si>
  <si>
    <t>2025.04 Регуляные среднедоходные_Ф_он</t>
  </si>
  <si>
    <t>2025.04 Регулярные с низким чеком_Ф</t>
  </si>
  <si>
    <t>2025.04 Регулярные с низким чеком_Ф_он</t>
  </si>
  <si>
    <t>2025.04 Редкие среднедоходные_А_он</t>
  </si>
  <si>
    <t>2025.04 Редкие среднедоходные_Ф</t>
  </si>
  <si>
    <t>2025.04 Редкие среднедоходные_Ф_он</t>
  </si>
  <si>
    <t>2025.05 Активные среднедоходные_А_он</t>
  </si>
  <si>
    <t>2025.05 Активные среднедоходные_Ф</t>
  </si>
  <si>
    <t>2025.05 Активные среднедоходные_Ф_он</t>
  </si>
  <si>
    <t>2025.05 Без покупки в Онлайн 1-2 мес_А</t>
  </si>
  <si>
    <t>2025.05 Новые не вовлеченные_Ф</t>
  </si>
  <si>
    <t>2025.05 Новые не вовлеченные_Ф_он</t>
  </si>
  <si>
    <t>2025.05 Регулярные с низким чеком_Ф</t>
  </si>
  <si>
    <t>2025.05 Регулярные с низким чеком_Ф_он</t>
  </si>
  <si>
    <t>2025.05 Редко и среднеходящие_Ф</t>
  </si>
  <si>
    <t>2025.05 Редко и среднеходящие_Ф_он</t>
  </si>
  <si>
    <t>2025.06 Активные среднедоходные_Ф</t>
  </si>
  <si>
    <t>2025.06 Активные среднедоходные_Ф_он</t>
  </si>
  <si>
    <t>2025.06 Без покупки в Онлайн 1-2 мес_А</t>
  </si>
  <si>
    <t>2025.06 Без покупки в Онлайн 1-2 мес_Ф</t>
  </si>
  <si>
    <t>2025.06 Новые не вовлеченные_Ф</t>
  </si>
  <si>
    <t>2025.06 Новые не вовлеченные_Ф_он</t>
  </si>
  <si>
    <t>2025.06 Регулярные с низким чеком_Ф</t>
  </si>
  <si>
    <t>2025.06 Регулярные с низким чеком_Ф_он</t>
  </si>
  <si>
    <t>2025.06 Редко и среднеходящие_Ф</t>
  </si>
  <si>
    <t>2025.06 Редко и среднеходящие_Ф_он</t>
  </si>
  <si>
    <t>2025.07 VIP на грани остывания_Ф</t>
  </si>
  <si>
    <t>2025.07 VIP на грани остывания_Ф_он</t>
  </si>
  <si>
    <t>2025.07 VIP на грани остывания_Фар</t>
  </si>
  <si>
    <t>2025.07 VIP на грани остывания_Фар_он</t>
  </si>
  <si>
    <t>2025.07 Без покупки в Онлайн 1-2 мес_А</t>
  </si>
  <si>
    <t>2025.07 Без покупки в Онлайн 1-2 мес_Ф</t>
  </si>
  <si>
    <t>2025.07 Новые не вовлеченные_Ф</t>
  </si>
  <si>
    <t>2025.07 Новые не вовлеченные_Ф_он</t>
  </si>
  <si>
    <t>2025.07 Регулярные риск оттока_Ф</t>
  </si>
  <si>
    <t>2025.07 Регулярные риск оттока_Ф_он</t>
  </si>
  <si>
    <t>2025.07 Регулярные риск оттока_Фар</t>
  </si>
  <si>
    <t>2025.07 Регулярные риск оттока_Фар_он</t>
  </si>
  <si>
    <t>2025.07 Режеходы требующие заботы_Ф</t>
  </si>
  <si>
    <t>2025.07 Режеходы требующие заботы_Ф_он</t>
  </si>
  <si>
    <t>2025.08 Без покупки 2 мес._Ф</t>
  </si>
  <si>
    <t>2025.08 Без покупки 2 мес._Ф_он</t>
  </si>
  <si>
    <t>2025.08 Без покупки в Онлайн 1,5 мес.</t>
  </si>
  <si>
    <t>2025.08 Без покупки в Онлайн 1-2 мес_Ф.</t>
  </si>
  <si>
    <t>2025.08 Новые не вовлеченные_Ф</t>
  </si>
  <si>
    <t>2025.08 Новые не вовлеченные_Ф_он</t>
  </si>
  <si>
    <t>2025.08 Редко и среднеходящие_А_он</t>
  </si>
  <si>
    <t>2025.08 Редко и среднеходящие_Ф</t>
  </si>
  <si>
    <t>2025.08 Редко и среднеходящие_Ф_он</t>
  </si>
  <si>
    <t>2025.09 Без покупки в Онлайн_А</t>
  </si>
  <si>
    <t>2025.09 Без покупки в Онлайн_Ф</t>
  </si>
  <si>
    <t>2025.09 Новые не вовлеченные_Ф</t>
  </si>
  <si>
    <t>2025.09 Новые не вовлеченные_Ф_он</t>
  </si>
  <si>
    <t>2025.09 Перспективные постоянные_Ф</t>
  </si>
  <si>
    <t>2025.09 Перспективные постоянные_Ф_он</t>
  </si>
  <si>
    <t>2025.09 Редко и среднеходящие_Ф</t>
  </si>
  <si>
    <t>2025.09 Редко и среднеходящие_Ф_он</t>
  </si>
  <si>
    <t>2025.10 Новые не вовлеченные_Ф</t>
  </si>
  <si>
    <t>2025.10 Новые не вовлеченные_Ф_он</t>
  </si>
  <si>
    <t>2025.10 Офлайн среднедоходные_Ф</t>
  </si>
  <si>
    <t>2025.10 Офлайн среднедоходные_Ф_он</t>
  </si>
  <si>
    <t>2025.10 Перспективные постоянные_Ф</t>
  </si>
  <si>
    <t>2025.10 Перспективные постоянные_Ф_он</t>
  </si>
  <si>
    <t>2025.10 Постоянные редкоходящие_А_он</t>
  </si>
  <si>
    <t>2025.10 Постоянные редкоходящие_Ф</t>
  </si>
  <si>
    <t>2025.10 Постоянные редкоходящие_Ф_он</t>
  </si>
  <si>
    <t>2025.11 Низкодоходные активные_Ф</t>
  </si>
  <si>
    <t>2025.11 Низкодоходные активные_Ф_он</t>
  </si>
  <si>
    <t>2025.11 Среднеходящие_ПОДАРОК 5 дней_Ф</t>
  </si>
  <si>
    <t>2025.11 Среднеходящие_ПОДАРОК 5 дней_Ф_он</t>
  </si>
  <si>
    <t>2025.11 Среднеходящие_ПОДАРОК 8 дней_Ф</t>
  </si>
  <si>
    <t>2025.11 Среднеходящие_ПОДАРОК 8 дней_Ф_он</t>
  </si>
  <si>
    <t>2025.11 Удержание активных доходных_Ф</t>
  </si>
  <si>
    <t>2025.11 Удержание активных доходных_Ф_он</t>
  </si>
  <si>
    <t>400 Бонус приветственный Аптечество</t>
  </si>
  <si>
    <t>400 Бонус приветственный Фармани</t>
  </si>
  <si>
    <t>500 бонусов за покупку_ 1211</t>
  </si>
  <si>
    <t>Campaign_АПТЕЧЕСТВО</t>
  </si>
  <si>
    <t>Campaign_ФАРМАНИ</t>
  </si>
  <si>
    <t>Бонус Базовый 10% Фармани</t>
  </si>
  <si>
    <t>Бонус Базовый Аптечество Москва</t>
  </si>
  <si>
    <t>Бонус Базовый Аптечество НН</t>
  </si>
  <si>
    <t>Бонус Базовый Фармани НН_интернет</t>
  </si>
  <si>
    <t>Бонус Повышенный х 3 НН</t>
  </si>
  <si>
    <t>Бонус Повышенный х 3 Фармани</t>
  </si>
  <si>
    <t>Бонус х 3 Фармани за покупку Лазолван р-р</t>
  </si>
  <si>
    <t>ДР_Фармани_500 бонусов</t>
  </si>
  <si>
    <t>СПЕЦпроект_А</t>
  </si>
  <si>
    <t>СПЕЦпроект_Ф</t>
  </si>
  <si>
    <t>Ежемесячный отчет по ключевым показателям / Активность клиентской базы участников программы лояльности</t>
  </si>
  <si>
    <t>АКТИВНОСТЬ БАЗЫ</t>
  </si>
  <si>
    <t>Участники с покупкой, контактов</t>
  </si>
  <si>
    <t>База клиентов с покупкой за последние 12 месяцев</t>
  </si>
  <si>
    <t>Activity rate БАЗЫ. Коэффициент активности базы – доля активных участников от общего количества базы, %</t>
  </si>
  <si>
    <t>Activity rate БАЗЫ 12 месяцев. Коэффициент активности базы – доля активных участников от общего количества базы, %</t>
  </si>
  <si>
    <t>Количество участников с покупкой в предыдущем месяце</t>
  </si>
  <si>
    <t>% покупающих 2 и более месяца подряд (Постоянные)</t>
  </si>
  <si>
    <t>Customer Retention Rate месяца</t>
  </si>
  <si>
    <t>Купившие после перерыва 1 мес. и более, контактов</t>
  </si>
  <si>
    <t>% купивших после перерыва 1 мес. и более (Вернувшиеся и редкоходящие)</t>
  </si>
  <si>
    <t>Customer Churn Rate (CCR). Отток месяца</t>
  </si>
  <si>
    <t>Кол-во участников с повторными покупками в текущем месяце, шт.</t>
  </si>
  <si>
    <t>Доля участников с повторными покупками в текущем месяце, %</t>
  </si>
  <si>
    <t>Выручка факт участников с повторными покупками в текущем месяце, руб.</t>
  </si>
  <si>
    <t>% выручки от активных карт с повторными покупками в текущем месяце</t>
  </si>
  <si>
    <t>Частота покупок с картой средняя</t>
  </si>
  <si>
    <t>Выручка от 1 участника, руб.</t>
  </si>
  <si>
    <t>АКТИВНОСТЬ БАЗЫ 12 мес</t>
  </si>
  <si>
    <t>База 12 мес</t>
  </si>
  <si>
    <t>Выручка по базе 12 мес факт, руб</t>
  </si>
  <si>
    <t>Чеки шт за 12 мес</t>
  </si>
  <si>
    <t>Среднее кол-во чеков на клиента базы 12 мес, шт</t>
  </si>
  <si>
    <t>Прирост мес к мес Кол-ва чеков на клиента базы 12 мес, шт</t>
  </si>
  <si>
    <t>Среднемесячное Кол-во чеков на клиента базы 12 мес, шт</t>
  </si>
  <si>
    <t>Средняя выручка на клиента базы 12 мес, руб.</t>
  </si>
  <si>
    <t>Прирост мес к мес Средней выручки на клиента базы 12 мес</t>
  </si>
  <si>
    <t>АКТИВНОСТЬ БАЗЫ. Бонусы</t>
  </si>
  <si>
    <t>Кол-во участников со списанием бонусов, шт.</t>
  </si>
  <si>
    <t>% участников, списывающих бонусы</t>
  </si>
  <si>
    <t>Начислено бонусов (баллов)</t>
  </si>
  <si>
    <t>Начислено бонусов Campaign</t>
  </si>
  <si>
    <t>Начислено бонусов без Campaign</t>
  </si>
  <si>
    <t>Начислено бонусов по базовой</t>
  </si>
  <si>
    <t>Начислено бонусов по целевым</t>
  </si>
  <si>
    <t>Начислено бонусов по массовым</t>
  </si>
  <si>
    <t>Начислено бонусов по приветственной</t>
  </si>
  <si>
    <t>Начислено бонусов по МП</t>
  </si>
  <si>
    <t>Списано бонусов (баллов)</t>
  </si>
  <si>
    <t>Списано бонусов Campaign</t>
  </si>
  <si>
    <t>Списано бонусов без Campaign</t>
  </si>
  <si>
    <t>Списано бонусов по базовой</t>
  </si>
  <si>
    <t>Списано бонусов по целевым</t>
  </si>
  <si>
    <t>Списано бонусов по массовым</t>
  </si>
  <si>
    <t>Списано бонусов по приветственной</t>
  </si>
  <si>
    <t>Списано бонусов по МП</t>
  </si>
  <si>
    <t>Redemption Rate. Коэффициент списания бонусов – доля списанных бонусов от  начисленных бонусов</t>
  </si>
  <si>
    <t>Redemption Rate. Бонусы Campaign</t>
  </si>
  <si>
    <t>Redemption Rate. Бонусы без Campaign</t>
  </si>
  <si>
    <t>Redemption Rate. Бонусы Базовые</t>
  </si>
  <si>
    <t>Redemption Rate. Бонусы Целевые</t>
  </si>
  <si>
    <t>Redemption Rate. Бонусы Массовые</t>
  </si>
  <si>
    <t>Redemption Rate. Бонусы по приветственной акции</t>
  </si>
  <si>
    <t>Redemption Rate. Бонусы МП</t>
  </si>
  <si>
    <t>АКТИВНОСТЬ БАЗЫ Аптеки</t>
  </si>
  <si>
    <t>Activity rate БАЗЫ. Доля от общего кол-ва участников с покупкой за месяц</t>
  </si>
  <si>
    <t>АКТИВНОСТЬ БАЗЫ Сайт</t>
  </si>
  <si>
    <t>АКТИВНОСТЬ БАЗЫ МП</t>
  </si>
  <si>
    <t>АКТИВНОСТЬ БАЗЫ Сторонний онлайн</t>
  </si>
  <si>
    <t>Аптеки</t>
  </si>
  <si>
    <t>Сайт</t>
  </si>
  <si>
    <t>МП</t>
  </si>
  <si>
    <t>Сторонний онлайн</t>
  </si>
  <si>
    <t>% купивших впервые (Новые)</t>
  </si>
  <si>
    <t>Ежемесячный отчет по ключевым показателям / Вовлеченность в программу лояльности</t>
  </si>
  <si>
    <t>ВОВЛЕЧЁННОСТЬ</t>
  </si>
  <si>
    <t>Количество аптек с программой лояльности</t>
  </si>
  <si>
    <t>Общая выручка в аптеках с программой лояльности, руб.</t>
  </si>
  <si>
    <t>Общее кол-во чеков в аптеках с программой лояльности, шт.</t>
  </si>
  <si>
    <t>Выручка по  БП факт, руб. (за вычетом скидок и списанных бонусов)</t>
  </si>
  <si>
    <t>Темп прироста выручки по БП мес. к мес., %</t>
  </si>
  <si>
    <t>Выручка по БП прайс (без вычета списанных бонусов и скидок), руб.</t>
  </si>
  <si>
    <t>Кол-во чеков в БП, шт.</t>
  </si>
  <si>
    <t>Коэффициент участия в деньгах - доля выручки по БП в общей выручке по сети. Вовлечение, % в продажах</t>
  </si>
  <si>
    <t>ПЛАН. Коэффициент участия в деньгах - доля выручки по БП в общей выручке по сети. Вовлечение, % в продажах</t>
  </si>
  <si>
    <t>% выполнения плана по вовлечённости</t>
  </si>
  <si>
    <t>Penetration Rate. Коэффициент участия в чеках - доля чеков по БП в общем количестве чеков. Вовлечение, % в чеках</t>
  </si>
  <si>
    <t>Средний чек участника программы, руб.</t>
  </si>
  <si>
    <t>Средний чек вне программы, руб.</t>
  </si>
  <si>
    <t>Превышение среднего чека участника программы лояльности, %</t>
  </si>
  <si>
    <t>Ср. кол-во SKU в чеке общее</t>
  </si>
  <si>
    <t>Ср. кол-во товаров в чеке общее</t>
  </si>
  <si>
    <t>Ср. стоимость одного товара в чеке общее</t>
  </si>
  <si>
    <t>Ср. кол-во товаров в чеке ПЛ</t>
  </si>
  <si>
    <t>Ср. стоимость одного товара в чеке ПЛ</t>
  </si>
  <si>
    <t>Вовлечённость в программу лояльности по источникам заказа</t>
  </si>
  <si>
    <t>ВОВЛЕЧЁННОСТЬ ПО ИСТОЧНИКАМ</t>
  </si>
  <si>
    <t>ЗАКАЗА</t>
  </si>
  <si>
    <t>Общая выручка с аптек, руб.</t>
  </si>
  <si>
    <t>Общая выручка по интернет-бронированиям, руб.</t>
  </si>
  <si>
    <t>Общая выручка по заказам с МП, руб.</t>
  </si>
  <si>
    <t>Общая выручка по заказам с Ст. онлайну, руб.</t>
  </si>
  <si>
    <t>Выручка по БП с аптек, руб.</t>
  </si>
  <si>
    <t>Выручка по БП по интернет-бронированию, руб.</t>
  </si>
  <si>
    <t>Выручка по БП по МП, руб.</t>
  </si>
  <si>
    <t>Выручка по БП по Ст.онлайну, руб.</t>
  </si>
  <si>
    <t>Вовлечение, % в продажах Аптеки</t>
  </si>
  <si>
    <t>Вовлечение, % в продажах интернет-бронирование</t>
  </si>
  <si>
    <t>Вовлечение, % в продажах МП</t>
  </si>
  <si>
    <t>Вовлечение, % в продажах Ст.онлайна</t>
  </si>
  <si>
    <t>Общее кол-во чеков с аптек, шт</t>
  </si>
  <si>
    <t>Общее кол-во чеков по интернет-бронирование, шт</t>
  </si>
  <si>
    <t>Общее кол-во чеков с МП, шт</t>
  </si>
  <si>
    <t>Общее кол-во чеков по Стороннему онлайну, шт</t>
  </si>
  <si>
    <t>Кол-во чеков по БП с аптек, шт</t>
  </si>
  <si>
    <t>Кол-во чеков по БП с интернет-бронирование, шт</t>
  </si>
  <si>
    <t>Кол-во чеков по БП с МП, шт</t>
  </si>
  <si>
    <t>Кол-во чеков по БП по Стороннему онлайну, шт</t>
  </si>
  <si>
    <t>Вовлечение, % в чеках аптеки</t>
  </si>
  <si>
    <t>Вовлечение, % в чеках интернет-бронирование</t>
  </si>
  <si>
    <t>Вовлечение, % в чеках МП</t>
  </si>
  <si>
    <t>Вовлечение, % в чеках Ст. онлайн</t>
  </si>
  <si>
    <t>% выручки по программе. Аптеки</t>
  </si>
  <si>
    <t>% выручки по программе. Интернет-бронирования</t>
  </si>
  <si>
    <t>% выручки по программе. МП</t>
  </si>
  <si>
    <t>% выручки по программе. МСт.онлайн</t>
  </si>
  <si>
    <t>Коэффициент участия в деньгах</t>
  </si>
  <si>
    <t>Коэффициент участия в чеках</t>
  </si>
  <si>
    <t>% выручки по программе. Ст.онлайн</t>
  </si>
  <si>
    <r>
      <t xml:space="preserve">Ключевые показатели программы лояльности за </t>
    </r>
    <r>
      <rPr>
        <b/>
        <sz val="14"/>
        <color rgb="FFFF0000"/>
        <rFont val="Calibri"/>
        <family val="2"/>
        <charset val="204"/>
        <scheme val="minor"/>
      </rPr>
      <t>месяц</t>
    </r>
    <r>
      <rPr>
        <b/>
        <sz val="14"/>
        <rFont val="Calibri"/>
        <family val="2"/>
        <charset val="204"/>
        <scheme val="minor"/>
      </rPr>
      <t xml:space="preserve"> по сети Фармани</t>
    </r>
  </si>
  <si>
    <t>Основные выводы:</t>
  </si>
  <si>
    <t>Рекомендации:</t>
  </si>
  <si>
    <t>РЕКРУТИНГ В ПРОГРАММУ ОБЩИЙ</t>
  </si>
  <si>
    <t>Общее кол-во зарегистрированных участников</t>
  </si>
  <si>
    <t>Кол-во новых участников (совершившие первую покупку)</t>
  </si>
  <si>
    <t>Прирост базы участников, %</t>
  </si>
  <si>
    <t>Прирост кол-ва регистраций, %</t>
  </si>
  <si>
    <t>% новых участников в базе</t>
  </si>
  <si>
    <t>Кол-во регистраций на 100 чеков (покупки тех, кто вне БП)</t>
  </si>
  <si>
    <t>РЕКРУТИНГ В ПРОГРАММУ С АПТЕК</t>
  </si>
  <si>
    <t>Общее кол-во регистраций с аптек</t>
  </si>
  <si>
    <t>РЕКРУТИНГ В ПРОГРАММУ С САЙТА</t>
  </si>
  <si>
    <t>Общее кол-во регистраций с сайта</t>
  </si>
  <si>
    <t>Кол-во новых участников (совершившие первую покупку) с сайта</t>
  </si>
  <si>
    <t>РЕКРУТИНГ В ПРОГРАММУ С МП</t>
  </si>
  <si>
    <t>Общее кол-во зарегистрированных в МП участников</t>
  </si>
  <si>
    <t>РЕКРУТИНГ ПО ИСТОЧНИКАМ</t>
  </si>
  <si>
    <t>РЕГИСТРАЦИИ</t>
  </si>
  <si>
    <t>% в базе участников с аптек</t>
  </si>
  <si>
    <t>% в базе участников с сайта</t>
  </si>
  <si>
    <t>% в базе участников с МП</t>
  </si>
  <si>
    <t>Прирост базы с аптек, %</t>
  </si>
  <si>
    <t>Прирост базы с сайта, %</t>
  </si>
  <si>
    <t>Прирост базы с МП, %</t>
  </si>
  <si>
    <t>Доля регистраций с аптек</t>
  </si>
  <si>
    <t>Доля регистраций с сайта</t>
  </si>
  <si>
    <t>Доля регистраций с МП</t>
  </si>
  <si>
    <t>База клиентов</t>
  </si>
  <si>
    <t>Кол-во регистраций на 100 чеков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</si>
</sst>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"/>
    <numFmt numFmtId="168" formatCode="_(* #,##0.0_);_(* \(#,##0.0\);_(* &quot;-&quot;??_);_(@_)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name val="Century Gothic"/>
      <family val="1"/>
    </font>
    <font>
      <sz val="16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0"/>
      <name val="Franklin Gothic Book"/>
      <family val="2"/>
      <charset val="204"/>
    </font>
    <font>
      <sz val="11"/>
      <color theme="0"/>
      <name val="Franklin Gothic Book"/>
      <family val="2"/>
      <charset val="204"/>
    </font>
    <font>
      <b/>
      <sz val="12"/>
      <name val="Franklin Gothic Book"/>
      <family val="2"/>
    </font>
    <font>
      <sz val="11"/>
      <color theme="1"/>
      <name val="Franklin Gothic Book"/>
      <family val="2"/>
      <charset val="204"/>
    </font>
    <font>
      <b/>
      <sz val="12"/>
      <name val="Franklin Gothic Book"/>
      <family val="2"/>
      <charset val="204"/>
    </font>
    <font>
      <b/>
      <sz val="12"/>
      <color theme="1"/>
      <name val="Franklin Gothic Book"/>
      <family val="2"/>
      <charset val="204"/>
    </font>
    <font>
      <b/>
      <sz val="12"/>
      <color theme="5" tint="-0.499984740745262"/>
      <name val="Franklin Gothic Book"/>
      <family val="2"/>
      <charset val="204"/>
    </font>
    <font>
      <sz val="12"/>
      <color theme="1"/>
      <name val="Franklin Gothic Book"/>
      <family val="2"/>
      <charset val="204"/>
    </font>
    <font>
      <sz val="12"/>
      <color theme="5" tint="-0.499984740745262"/>
      <name val="Franklin Gothic Book"/>
      <family val="2"/>
      <charset val="204"/>
    </font>
    <font>
      <b/>
      <sz val="11"/>
      <color theme="4" tint="-0.499984740745262"/>
      <name val="Franklin Gothic Book"/>
      <family val="2"/>
      <charset val="204"/>
    </font>
    <font>
      <sz val="14"/>
      <color theme="1"/>
      <name val="Franklin Gothic Book"/>
      <family val="2"/>
      <charset val="204"/>
    </font>
    <font>
      <b/>
      <sz val="14"/>
      <color theme="0"/>
      <name val="Franklin Gothic Book"/>
      <family val="2"/>
      <charset val="204"/>
    </font>
    <font>
      <b/>
      <sz val="14"/>
      <color theme="0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i/>
      <sz val="12"/>
      <color theme="1"/>
      <name val="Franklin Gothic Book"/>
      <family val="2"/>
      <charset val="204"/>
    </font>
    <font>
      <sz val="14"/>
      <color rgb="FFFF0000"/>
      <name val="Franklin Gothic Book"/>
      <family val="2"/>
      <charset val="204"/>
    </font>
    <font>
      <sz val="14"/>
      <color theme="0"/>
      <name val="Franklin Gothic Book"/>
      <family val="2"/>
    </font>
    <font>
      <sz val="14"/>
      <color theme="0"/>
      <name val="Franklin Gothic Book"/>
      <family val="2"/>
      <charset val="204"/>
    </font>
    <font>
      <sz val="14"/>
      <color rgb="FFC00000"/>
      <name val="Franklin Gothic Book"/>
      <family val="2"/>
    </font>
    <font>
      <sz val="14"/>
      <color rgb="FFFF0000"/>
      <name val="Franklin Gothic Book"/>
      <family val="2"/>
    </font>
    <font>
      <sz val="11"/>
      <color rgb="FFC00000"/>
      <name val="Franklin Gothic Book"/>
      <family val="2"/>
      <charset val="204"/>
    </font>
    <font>
      <b/>
      <sz val="11"/>
      <color theme="0"/>
      <name val="Franklin Gothic Book"/>
      <family val="2"/>
    </font>
    <font>
      <sz val="11"/>
      <color theme="0"/>
      <name val="Franklin Gothic Book"/>
      <family val="2"/>
    </font>
    <font>
      <sz val="11"/>
      <color rgb="FFC00000"/>
      <name val="Franklin Gothic Book"/>
      <family val="2"/>
    </font>
    <font>
      <sz val="11"/>
      <color rgb="FFFF0000"/>
      <name val="Franklin Gothic Book"/>
      <family val="2"/>
      <charset val="204"/>
    </font>
    <font>
      <b/>
      <sz val="16"/>
      <name val="Franklin Gothic Book"/>
      <family val="2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F4FF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DFEC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67">
    <xf numFmtId="0" fontId="0" fillId="0" borderId="0" xfId="0"/>
    <xf numFmtId="0" fontId="7" fillId="2" borderId="0" xfId="3" applyFont="1" applyFill="1" applyAlignment="1">
      <alignment vertical="center"/>
    </xf>
    <xf numFmtId="0" fontId="8" fillId="2" borderId="0" xfId="0" applyFont="1" applyFill="1"/>
    <xf numFmtId="0" fontId="8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3" fillId="2" borderId="0" xfId="0" applyFont="1" applyFill="1"/>
    <xf numFmtId="0" fontId="3" fillId="0" borderId="0" xfId="0" applyFont="1"/>
    <xf numFmtId="0" fontId="9" fillId="2" borderId="1" xfId="0" applyFont="1" applyFill="1" applyBorder="1"/>
    <xf numFmtId="0" fontId="9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17" fontId="5" fillId="2" borderId="1" xfId="0" applyNumberFormat="1" applyFont="1" applyFill="1" applyBorder="1"/>
    <xf numFmtId="165" fontId="10" fillId="2" borderId="0" xfId="2" applyNumberFormat="1" applyFont="1" applyFill="1"/>
    <xf numFmtId="165" fontId="2" fillId="2" borderId="0" xfId="2" applyNumberFormat="1" applyFont="1" applyFill="1" applyAlignment="1">
      <alignment horizontal="left" vertical="center"/>
    </xf>
    <xf numFmtId="165" fontId="11" fillId="2" borderId="0" xfId="2" applyNumberFormat="1" applyFont="1" applyFill="1"/>
    <xf numFmtId="0" fontId="5" fillId="0" borderId="0" xfId="0" applyFont="1"/>
    <xf numFmtId="0" fontId="13" fillId="0" borderId="0" xfId="0" applyFont="1"/>
    <xf numFmtId="17" fontId="14" fillId="3" borderId="5" xfId="0" applyNumberFormat="1" applyFont="1" applyFill="1" applyBorder="1" applyAlignment="1">
      <alignment horizontal="left" vertical="center" wrapText="1" indent="1"/>
    </xf>
    <xf numFmtId="17" fontId="14" fillId="0" borderId="5" xfId="0" applyNumberFormat="1" applyFont="1" applyBorder="1" applyAlignment="1">
      <alignment horizontal="left" vertical="center" wrapText="1" indent="1"/>
    </xf>
    <xf numFmtId="166" fontId="15" fillId="4" borderId="3" xfId="1" applyNumberFormat="1" applyFont="1" applyFill="1" applyBorder="1" applyAlignment="1">
      <alignment horizontal="left" vertical="center" wrapText="1" indent="1"/>
    </xf>
    <xf numFmtId="166" fontId="16" fillId="4" borderId="3" xfId="1" applyNumberFormat="1" applyFont="1" applyFill="1" applyBorder="1" applyAlignment="1">
      <alignment horizontal="left" vertical="center"/>
    </xf>
    <xf numFmtId="0" fontId="0" fillId="2" borderId="0" xfId="0" applyFill="1"/>
    <xf numFmtId="0" fontId="17" fillId="0" borderId="3" xfId="3" applyFont="1" applyBorder="1" applyAlignment="1">
      <alignment horizontal="left" vertical="center" wrapText="1" indent="1"/>
    </xf>
    <xf numFmtId="165" fontId="18" fillId="2" borderId="3" xfId="2" applyNumberFormat="1" applyFont="1" applyFill="1" applyBorder="1" applyAlignment="1">
      <alignment horizontal="left" vertical="center"/>
    </xf>
    <xf numFmtId="166" fontId="17" fillId="2" borderId="3" xfId="1" applyNumberFormat="1" applyFont="1" applyFill="1" applyBorder="1" applyAlignment="1">
      <alignment horizontal="left" vertical="center" wrapText="1" indent="1"/>
    </xf>
    <xf numFmtId="166" fontId="18" fillId="2" borderId="3" xfId="1" applyNumberFormat="1" applyFont="1" applyFill="1" applyBorder="1" applyAlignment="1">
      <alignment horizontal="left" vertical="center"/>
    </xf>
    <xf numFmtId="0" fontId="15" fillId="5" borderId="3" xfId="3" applyFont="1" applyFill="1" applyBorder="1" applyAlignment="1">
      <alignment horizontal="left" vertical="center" wrapText="1" indent="1"/>
    </xf>
    <xf numFmtId="165" fontId="16" fillId="5" borderId="3" xfId="2" applyNumberFormat="1" applyFont="1" applyFill="1" applyBorder="1" applyAlignment="1">
      <alignment horizontal="left" vertical="center"/>
    </xf>
    <xf numFmtId="0" fontId="17" fillId="0" borderId="0" xfId="3" applyFont="1" applyAlignment="1">
      <alignment horizontal="left" vertical="center" wrapText="1" indent="1"/>
    </xf>
    <xf numFmtId="165" fontId="18" fillId="2" borderId="0" xfId="2" applyNumberFormat="1" applyFont="1" applyFill="1" applyAlignment="1">
      <alignment horizontal="left" vertical="center"/>
    </xf>
    <xf numFmtId="0" fontId="2" fillId="6" borderId="6" xfId="0" applyFont="1" applyFill="1" applyBorder="1"/>
    <xf numFmtId="0" fontId="2" fillId="6" borderId="7" xfId="0" applyFont="1" applyFill="1" applyBorder="1"/>
    <xf numFmtId="0" fontId="18" fillId="0" borderId="0" xfId="2" applyNumberFormat="1" applyFont="1" applyAlignment="1">
      <alignment vertical="center"/>
    </xf>
    <xf numFmtId="0" fontId="0" fillId="0" borderId="0" xfId="0" applyAlignment="1">
      <alignment horizontal="left"/>
    </xf>
    <xf numFmtId="3" fontId="0" fillId="0" borderId="0" xfId="0" applyNumberFormat="1"/>
    <xf numFmtId="17" fontId="19" fillId="0" borderId="1" xfId="0" applyNumberFormat="1" applyFont="1" applyBorder="1" applyAlignment="1">
      <alignment horizontal="justify" vertical="center" wrapText="1"/>
    </xf>
    <xf numFmtId="3" fontId="19" fillId="0" borderId="1" xfId="0" applyNumberFormat="1" applyFont="1" applyBorder="1"/>
    <xf numFmtId="0" fontId="13" fillId="0" borderId="1" xfId="0" applyFont="1" applyBorder="1"/>
    <xf numFmtId="0" fontId="20" fillId="0" borderId="1" xfId="0" applyFont="1" applyBorder="1"/>
    <xf numFmtId="0" fontId="20" fillId="0" borderId="8" xfId="0" applyFont="1" applyBorder="1"/>
    <xf numFmtId="0" fontId="20" fillId="2" borderId="0" xfId="0" applyFont="1" applyFill="1"/>
    <xf numFmtId="0" fontId="13" fillId="0" borderId="1" xfId="0" applyFont="1" applyBorder="1" applyAlignment="1">
      <alignment wrapText="1"/>
    </xf>
    <xf numFmtId="17" fontId="22" fillId="7" borderId="1" xfId="0" applyNumberFormat="1" applyFont="1" applyFill="1" applyBorder="1" applyAlignment="1">
      <alignment horizontal="center"/>
    </xf>
    <xf numFmtId="3" fontId="23" fillId="0" borderId="13" xfId="0" applyNumberFormat="1" applyFont="1" applyBorder="1" applyAlignment="1">
      <alignment horizontal="left"/>
    </xf>
    <xf numFmtId="3" fontId="18" fillId="0" borderId="3" xfId="0" applyNumberFormat="1" applyFont="1" applyBorder="1" applyAlignment="1">
      <alignment horizontal="left" vertical="center"/>
    </xf>
    <xf numFmtId="0" fontId="17" fillId="0" borderId="0" xfId="0" applyFont="1"/>
    <xf numFmtId="0" fontId="17" fillId="4" borderId="3" xfId="3" applyFont="1" applyFill="1" applyBorder="1" applyAlignment="1">
      <alignment horizontal="left" vertical="center" wrapText="1" indent="1"/>
    </xf>
    <xf numFmtId="9" fontId="16" fillId="4" borderId="3" xfId="2" applyFont="1" applyFill="1" applyBorder="1" applyAlignment="1">
      <alignment horizontal="left" vertical="center"/>
    </xf>
    <xf numFmtId="0" fontId="20" fillId="0" borderId="0" xfId="0" applyFont="1"/>
    <xf numFmtId="167" fontId="18" fillId="0" borderId="3" xfId="0" applyNumberFormat="1" applyFont="1" applyBorder="1" applyAlignment="1">
      <alignment horizontal="left" vertical="center"/>
    </xf>
    <xf numFmtId="4" fontId="18" fillId="0" borderId="3" xfId="0" applyNumberFormat="1" applyFont="1" applyBorder="1" applyAlignment="1">
      <alignment horizontal="left" vertical="center"/>
    </xf>
    <xf numFmtId="3" fontId="23" fillId="4" borderId="13" xfId="0" applyNumberFormat="1" applyFont="1" applyFill="1" applyBorder="1" applyAlignment="1">
      <alignment horizontal="left"/>
    </xf>
    <xf numFmtId="167" fontId="18" fillId="4" borderId="3" xfId="0" applyNumberFormat="1" applyFont="1" applyFill="1" applyBorder="1" applyAlignment="1">
      <alignment horizontal="left" vertical="center"/>
    </xf>
    <xf numFmtId="165" fontId="16" fillId="4" borderId="3" xfId="2" applyNumberFormat="1" applyFont="1" applyFill="1" applyBorder="1" applyAlignment="1">
      <alignment horizontal="left" vertical="center"/>
    </xf>
    <xf numFmtId="4" fontId="18" fillId="4" borderId="3" xfId="0" applyNumberFormat="1" applyFont="1" applyFill="1" applyBorder="1" applyAlignment="1">
      <alignment horizontal="left" vertical="center"/>
    </xf>
    <xf numFmtId="3" fontId="18" fillId="4" borderId="3" xfId="0" applyNumberFormat="1" applyFont="1" applyFill="1" applyBorder="1" applyAlignment="1">
      <alignment horizontal="left" vertical="center"/>
    </xf>
    <xf numFmtId="3" fontId="16" fillId="5" borderId="3" xfId="0" applyNumberFormat="1" applyFont="1" applyFill="1" applyBorder="1" applyAlignment="1">
      <alignment horizontal="left" vertical="center"/>
    </xf>
    <xf numFmtId="0" fontId="24" fillId="0" borderId="3" xfId="3" applyFont="1" applyBorder="1" applyAlignment="1">
      <alignment horizontal="right" vertical="center" wrapText="1" indent="1"/>
    </xf>
    <xf numFmtId="0" fontId="15" fillId="4" borderId="3" xfId="3" applyFont="1" applyFill="1" applyBorder="1" applyAlignment="1">
      <alignment horizontal="left" vertical="center" wrapText="1" indent="1"/>
    </xf>
    <xf numFmtId="9" fontId="18" fillId="4" borderId="3" xfId="2" applyFont="1" applyFill="1" applyBorder="1" applyAlignment="1">
      <alignment horizontal="left" vertical="center"/>
    </xf>
    <xf numFmtId="0" fontId="20" fillId="2" borderId="0" xfId="0" applyFont="1" applyFill="1" applyAlignment="1">
      <alignment wrapText="1"/>
    </xf>
    <xf numFmtId="0" fontId="20" fillId="2" borderId="1" xfId="0" applyFont="1" applyFill="1" applyBorder="1"/>
    <xf numFmtId="0" fontId="20" fillId="2" borderId="8" xfId="0" applyFont="1" applyFill="1" applyBorder="1"/>
    <xf numFmtId="0" fontId="26" fillId="2" borderId="0" xfId="0" applyFont="1" applyFill="1" applyAlignment="1">
      <alignment wrapText="1"/>
    </xf>
    <xf numFmtId="0" fontId="26" fillId="2" borderId="0" xfId="0" applyFont="1" applyFill="1"/>
    <xf numFmtId="0" fontId="27" fillId="2" borderId="1" xfId="0" applyFont="1" applyFill="1" applyBorder="1"/>
    <xf numFmtId="0" fontId="27" fillId="0" borderId="1" xfId="0" applyFont="1" applyBorder="1"/>
    <xf numFmtId="0" fontId="27" fillId="0" borderId="8" xfId="0" applyFont="1" applyBorder="1"/>
    <xf numFmtId="0" fontId="27" fillId="2" borderId="0" xfId="0" applyFont="1" applyFill="1"/>
    <xf numFmtId="0" fontId="26" fillId="0" borderId="0" xfId="0" applyFont="1"/>
    <xf numFmtId="0" fontId="28" fillId="0" borderId="0" xfId="0" applyFont="1"/>
    <xf numFmtId="0" fontId="29" fillId="0" borderId="0" xfId="0" applyFont="1"/>
    <xf numFmtId="17" fontId="10" fillId="2" borderId="0" xfId="0" applyNumberFormat="1" applyFont="1" applyFill="1" applyAlignment="1">
      <alignment horizontal="justify" vertical="center" wrapText="1"/>
    </xf>
    <xf numFmtId="17" fontId="5" fillId="2" borderId="0" xfId="0" applyNumberFormat="1" applyFont="1" applyFill="1"/>
    <xf numFmtId="0" fontId="11" fillId="0" borderId="0" xfId="0" applyFont="1"/>
    <xf numFmtId="0" fontId="30" fillId="0" borderId="0" xfId="0" applyFont="1"/>
    <xf numFmtId="3" fontId="10" fillId="2" borderId="0" xfId="0" applyNumberFormat="1" applyFont="1" applyFill="1" applyAlignment="1">
      <alignment wrapText="1"/>
    </xf>
    <xf numFmtId="9" fontId="2" fillId="2" borderId="0" xfId="2" applyFont="1" applyFill="1" applyAlignment="1">
      <alignment horizontal="left" vertical="center"/>
    </xf>
    <xf numFmtId="0" fontId="11" fillId="2" borderId="0" xfId="0" applyFont="1" applyFill="1" applyAlignment="1">
      <alignment wrapText="1"/>
    </xf>
    <xf numFmtId="0" fontId="11" fillId="2" borderId="0" xfId="0" applyFont="1" applyFill="1"/>
    <xf numFmtId="3" fontId="10" fillId="2" borderId="0" xfId="0" applyNumberFormat="1" applyFont="1" applyFill="1"/>
    <xf numFmtId="9" fontId="10" fillId="2" borderId="0" xfId="2" applyFont="1" applyFill="1" applyAlignment="1">
      <alignment wrapText="1"/>
    </xf>
    <xf numFmtId="168" fontId="10" fillId="2" borderId="0" xfId="1" applyNumberFormat="1" applyFont="1" applyFill="1" applyAlignment="1">
      <alignment horizontal="justify" vertical="center"/>
    </xf>
    <xf numFmtId="167" fontId="10" fillId="2" borderId="0" xfId="1" applyNumberFormat="1" applyFont="1" applyFill="1" applyAlignment="1">
      <alignment horizontal="justify" vertical="center"/>
    </xf>
    <xf numFmtId="3" fontId="31" fillId="2" borderId="0" xfId="0" applyNumberFormat="1" applyFont="1" applyFill="1" applyAlignment="1">
      <alignment wrapText="1"/>
    </xf>
    <xf numFmtId="168" fontId="31" fillId="2" borderId="0" xfId="1" applyNumberFormat="1" applyFont="1" applyFill="1" applyAlignment="1">
      <alignment horizontal="justify" vertical="center"/>
    </xf>
    <xf numFmtId="0" fontId="32" fillId="0" borderId="0" xfId="0" applyFont="1"/>
    <xf numFmtId="0" fontId="33" fillId="0" borderId="0" xfId="0" applyFont="1"/>
    <xf numFmtId="0" fontId="32" fillId="2" borderId="0" xfId="0" applyFont="1" applyFill="1" applyAlignment="1">
      <alignment wrapText="1"/>
    </xf>
    <xf numFmtId="0" fontId="32" fillId="2" borderId="0" xfId="0" applyFont="1" applyFill="1"/>
    <xf numFmtId="17" fontId="32" fillId="2" borderId="0" xfId="0" applyNumberFormat="1" applyFont="1" applyFill="1" applyAlignment="1">
      <alignment wrapText="1"/>
    </xf>
    <xf numFmtId="166" fontId="32" fillId="2" borderId="0" xfId="1" applyNumberFormat="1" applyFont="1" applyFill="1" applyAlignment="1">
      <alignment horizontal="left" vertical="center"/>
    </xf>
    <xf numFmtId="17" fontId="32" fillId="2" borderId="0" xfId="0" applyNumberFormat="1" applyFont="1" applyFill="1"/>
    <xf numFmtId="168" fontId="32" fillId="2" borderId="0" xfId="1" applyNumberFormat="1" applyFont="1" applyFill="1" applyAlignment="1">
      <alignment horizontal="left" vertical="center"/>
    </xf>
    <xf numFmtId="3" fontId="32" fillId="2" borderId="0" xfId="0" applyNumberFormat="1" applyFont="1" applyFill="1" applyAlignment="1">
      <alignment horizontal="left"/>
    </xf>
    <xf numFmtId="166" fontId="32" fillId="2" borderId="0" xfId="0" applyNumberFormat="1" applyFont="1" applyFill="1"/>
    <xf numFmtId="168" fontId="32" fillId="2" borderId="0" xfId="1" applyNumberFormat="1" applyFont="1" applyFill="1"/>
    <xf numFmtId="9" fontId="32" fillId="2" borderId="0" xfId="2" applyFont="1" applyFill="1" applyAlignment="1">
      <alignment wrapText="1"/>
    </xf>
    <xf numFmtId="9" fontId="32" fillId="2" borderId="0" xfId="0" applyNumberFormat="1" applyFont="1" applyFill="1"/>
    <xf numFmtId="9" fontId="32" fillId="2" borderId="0" xfId="2" applyFont="1" applyFill="1"/>
    <xf numFmtId="17" fontId="11" fillId="2" borderId="0" xfId="0" applyNumberFormat="1" applyFont="1" applyFill="1"/>
    <xf numFmtId="17" fontId="11" fillId="2" borderId="0" xfId="0" applyNumberFormat="1" applyFont="1" applyFill="1" applyAlignment="1">
      <alignment wrapText="1"/>
    </xf>
    <xf numFmtId="0" fontId="34" fillId="0" borderId="0" xfId="0" applyFont="1"/>
    <xf numFmtId="0" fontId="30" fillId="2" borderId="0" xfId="0" applyFont="1" applyFill="1" applyAlignment="1">
      <alignment wrapText="1"/>
    </xf>
    <xf numFmtId="0" fontId="30" fillId="2" borderId="0" xfId="0" applyFont="1" applyFill="1"/>
    <xf numFmtId="0" fontId="30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4" fillId="2" borderId="0" xfId="0" applyFont="1" applyFill="1"/>
    <xf numFmtId="0" fontId="13" fillId="0" borderId="0" xfId="0" applyFont="1" applyAlignment="1">
      <alignment wrapText="1"/>
    </xf>
    <xf numFmtId="0" fontId="13" fillId="2" borderId="0" xfId="0" applyFont="1" applyFill="1"/>
    <xf numFmtId="0" fontId="17" fillId="4" borderId="14" xfId="3" applyFont="1" applyFill="1" applyBorder="1" applyAlignment="1">
      <alignment horizontal="left" vertical="center" wrapText="1" indent="1"/>
    </xf>
    <xf numFmtId="9" fontId="16" fillId="4" borderId="14" xfId="2" applyFont="1" applyFill="1" applyBorder="1" applyAlignment="1">
      <alignment horizontal="left" vertical="center"/>
    </xf>
    <xf numFmtId="9" fontId="18" fillId="4" borderId="14" xfId="2" applyFont="1" applyFill="1" applyBorder="1" applyAlignment="1">
      <alignment horizontal="left" vertical="center"/>
    </xf>
    <xf numFmtId="9" fontId="16" fillId="0" borderId="0" xfId="2" applyFont="1" applyAlignment="1">
      <alignment horizontal="left" vertical="center"/>
    </xf>
    <xf numFmtId="9" fontId="4" fillId="8" borderId="13" xfId="2" applyFont="1" applyFill="1" applyBorder="1" applyAlignment="1">
      <alignment horizontal="left" vertical="center"/>
    </xf>
    <xf numFmtId="9" fontId="5" fillId="2" borderId="0" xfId="2" applyFont="1" applyFill="1" applyAlignment="1">
      <alignment horizontal="left" vertical="center"/>
    </xf>
    <xf numFmtId="9" fontId="5" fillId="2" borderId="0" xfId="0" applyNumberFormat="1" applyFont="1" applyFill="1"/>
    <xf numFmtId="166" fontId="5" fillId="2" borderId="0" xfId="1" applyNumberFormat="1" applyFont="1" applyFill="1"/>
    <xf numFmtId="0" fontId="36" fillId="2" borderId="0" xfId="0" applyFont="1" applyFill="1"/>
    <xf numFmtId="0" fontId="38" fillId="0" borderId="0" xfId="0" applyFont="1"/>
    <xf numFmtId="0" fontId="38" fillId="2" borderId="0" xfId="0" applyFont="1" applyFill="1"/>
    <xf numFmtId="0" fontId="40" fillId="2" borderId="0" xfId="0" applyFont="1" applyFill="1"/>
    <xf numFmtId="0" fontId="40" fillId="0" borderId="0" xfId="0" applyFont="1"/>
    <xf numFmtId="0" fontId="15" fillId="5" borderId="3" xfId="3" applyFont="1" applyFill="1" applyBorder="1" applyAlignment="1">
      <alignment vertical="center" wrapText="1"/>
    </xf>
    <xf numFmtId="3" fontId="41" fillId="5" borderId="13" xfId="0" applyNumberFormat="1" applyFont="1" applyFill="1" applyBorder="1" applyAlignment="1">
      <alignment horizontal="left"/>
    </xf>
    <xf numFmtId="167" fontId="16" fillId="5" borderId="3" xfId="0" applyNumberFormat="1" applyFont="1" applyFill="1" applyBorder="1" applyAlignment="1">
      <alignment horizontal="left" vertical="center"/>
    </xf>
    <xf numFmtId="9" fontId="4" fillId="8" borderId="18" xfId="2" applyFont="1" applyFill="1" applyBorder="1" applyAlignment="1">
      <alignment horizontal="left" vertical="center"/>
    </xf>
    <xf numFmtId="0" fontId="17" fillId="4" borderId="19" xfId="3" applyFont="1" applyFill="1" applyBorder="1" applyAlignment="1">
      <alignment horizontal="left" vertical="center" wrapText="1" indent="1"/>
    </xf>
    <xf numFmtId="9" fontId="4" fillId="8" borderId="19" xfId="2" applyFont="1" applyFill="1" applyBorder="1" applyAlignment="1">
      <alignment horizontal="left" vertical="center"/>
    </xf>
    <xf numFmtId="9" fontId="18" fillId="4" borderId="19" xfId="2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9" fontId="18" fillId="0" borderId="3" xfId="2" applyFont="1" applyBorder="1" applyAlignment="1">
      <alignment horizontal="left" vertical="center"/>
    </xf>
    <xf numFmtId="17" fontId="2" fillId="2" borderId="0" xfId="0" applyNumberFormat="1" applyFont="1" applyFill="1" applyAlignment="1">
      <alignment horizontal="justify" vertical="center"/>
    </xf>
    <xf numFmtId="0" fontId="22" fillId="2" borderId="0" xfId="0" applyFont="1" applyFill="1"/>
    <xf numFmtId="17" fontId="2" fillId="2" borderId="0" xfId="2" applyNumberFormat="1" applyFont="1" applyFill="1" applyAlignment="1">
      <alignment horizontal="right" vertical="center"/>
    </xf>
    <xf numFmtId="3" fontId="2" fillId="2" borderId="0" xfId="2" applyNumberFormat="1" applyFont="1" applyFill="1" applyAlignment="1">
      <alignment horizontal="right" vertical="center"/>
    </xf>
    <xf numFmtId="4" fontId="5" fillId="2" borderId="0" xfId="1" applyNumberFormat="1" applyFont="1" applyFill="1"/>
    <xf numFmtId="17" fontId="5" fillId="0" borderId="0" xfId="0" applyNumberFormat="1" applyFont="1"/>
    <xf numFmtId="165" fontId="5" fillId="2" borderId="0" xfId="2" applyNumberFormat="1" applyFont="1" applyFill="1" applyAlignment="1">
      <alignment horizontal="left" vertical="center"/>
    </xf>
    <xf numFmtId="165" fontId="5" fillId="0" borderId="0" xfId="2" applyNumberFormat="1" applyFont="1" applyAlignment="1">
      <alignment horizontal="left" vertical="center"/>
    </xf>
    <xf numFmtId="2" fontId="5" fillId="2" borderId="0" xfId="0" applyNumberFormat="1" applyFont="1" applyFill="1"/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center" vertical="top"/>
    </xf>
    <xf numFmtId="0" fontId="21" fillId="7" borderId="9" xfId="0" applyFont="1" applyFill="1" applyBorder="1" applyAlignment="1">
      <alignment horizontal="center" vertical="top"/>
    </xf>
    <xf numFmtId="0" fontId="21" fillId="7" borderId="10" xfId="0" applyFont="1" applyFill="1" applyBorder="1" applyAlignment="1">
      <alignment horizontal="center" vertical="top"/>
    </xf>
    <xf numFmtId="0" fontId="22" fillId="7" borderId="8" xfId="0" applyFont="1" applyFill="1" applyBorder="1" applyAlignment="1">
      <alignment horizontal="center" vertical="top"/>
    </xf>
    <xf numFmtId="0" fontId="22" fillId="7" borderId="9" xfId="0" applyFont="1" applyFill="1" applyBorder="1" applyAlignment="1">
      <alignment horizontal="center" vertical="top"/>
    </xf>
    <xf numFmtId="0" fontId="21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36" fillId="9" borderId="17" xfId="0" applyFont="1" applyFill="1" applyBorder="1" applyAlignment="1">
      <alignment horizontal="left"/>
    </xf>
    <xf numFmtId="0" fontId="36" fillId="9" borderId="0" xfId="0" applyFont="1" applyFill="1" applyAlignment="1">
      <alignment horizontal="left"/>
    </xf>
    <xf numFmtId="0" fontId="39" fillId="9" borderId="17" xfId="0" applyFont="1" applyFill="1" applyBorder="1" applyAlignment="1">
      <alignment horizontal="left"/>
    </xf>
    <xf numFmtId="0" fontId="39" fillId="9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5" fillId="3" borderId="5" xfId="0" applyFont="1" applyFill="1" applyBorder="1" applyAlignment="1">
      <alignment horizontal="left" vertical="center" wrapText="1"/>
    </xf>
    <xf numFmtId="0" fontId="35" fillId="3" borderId="15" xfId="0" applyFont="1" applyFill="1" applyBorder="1" applyAlignment="1">
      <alignment horizontal="left" vertical="center" wrapText="1"/>
    </xf>
    <xf numFmtId="0" fontId="35" fillId="3" borderId="16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/>
    </xf>
    <xf numFmtId="3" fontId="18" fillId="10" borderId="3" xfId="0" applyNumberFormat="1" applyFont="1" applyFill="1" applyBorder="1" applyAlignment="1">
      <alignment horizontal="left" vertical="center"/>
    </xf>
    <xf numFmtId="0" fontId="25" fillId="2" borderId="0" xfId="0" applyFont="1" applyFill="1"/>
  </cellXfs>
  <cellStyles count="4">
    <cellStyle name="Обычный" xfId="0" builtinId="0"/>
    <cellStyle name="Обычный 2" xfId="3" xr:uid="{ECBC98DE-F813-472F-B28A-A7602906E7A7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8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rPr>
              <a:t>Кол-во регистраций на 100 чеков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800" b="1" i="0" u="none" strike="noStrike" kern="1200" cap="all" spc="15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РЕКРУТИНГ!$A$84</c:f>
              <c:strCache>
                <c:ptCount val="1"/>
                <c:pt idx="0">
                  <c:v>Кол-во регистраций на 100 чеков (покупки тех, кто вне БП)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 cap="flat" cmpd="sng" algn="ctr">
              <a:noFill/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РЕКРУТИНГ!$AW$83:$BC$83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РЕКРУТИНГ!$AW$84:$BC$84</c:f>
              <c:numCache>
                <c:formatCode>#,##0.00</c:formatCode>
                <c:ptCount val="7"/>
                <c:pt idx="0">
                  <c:v>14.43894264881267</c:v>
                </c:pt>
                <c:pt idx="1">
                  <c:v>13.666391086965081</c:v>
                </c:pt>
                <c:pt idx="2">
                  <c:v>12.323673224185001</c:v>
                </c:pt>
                <c:pt idx="3">
                  <c:v>9.5285184276248351</c:v>
                </c:pt>
                <c:pt idx="4">
                  <c:v>8.7140630152591658</c:v>
                </c:pt>
                <c:pt idx="5">
                  <c:v>11.142988294698187</c:v>
                </c:pt>
                <c:pt idx="6">
                  <c:v>10.322063619268276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4-48EF-91B5-68602CB872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586294784"/>
        <c:axId val="586296320"/>
      </c:barChart>
      <c:dateAx>
        <c:axId val="586294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6296320"/>
        <c:crosses val="autoZero"/>
        <c:auto val="1"/>
        <c:lblOffset val="100"/>
        <c:baseTimeUnit val="months"/>
      </c:dateAx>
      <c:valAx>
        <c:axId val="586296320"/>
        <c:scaling>
          <c:orientation val="minMax"/>
          <c:min val="0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629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 lang="ru-RU" sz="2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2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 Коэффициент активности по месяцам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723992761288827E-2"/>
          <c:y val="0.35240792184235437"/>
          <c:w val="0.95855201447742233"/>
          <c:h val="0.5130904972469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'АКТИВНОСТЬ БАЗЫ'!$A$191</c:f>
              <c:strCache>
                <c:ptCount val="1"/>
                <c:pt idx="0">
                  <c:v>Доля участников с повторными покупками в текущем месяце, %</c:v>
                </c:pt>
              </c:strCache>
            </c:strRef>
          </c:tx>
          <c:spPr>
            <a:solidFill>
              <a:schemeClr val="bg2"/>
            </a:solidFill>
            <a:ln w="28575" cap="rnd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БАЗЫ'!$AW$190:$BC$190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'АКТИВНОСТЬ БАЗЫ'!$AW$191:$BC$191</c:f>
              <c:numCache>
                <c:formatCode>0%</c:formatCode>
                <c:ptCount val="7"/>
                <c:pt idx="0">
                  <c:v>0.46047200689061152</c:v>
                </c:pt>
                <c:pt idx="1">
                  <c:v>0.38718634723742351</c:v>
                </c:pt>
                <c:pt idx="2">
                  <c:v>0.39145843799247143</c:v>
                </c:pt>
                <c:pt idx="3">
                  <c:v>0.41035884950595058</c:v>
                </c:pt>
                <c:pt idx="4">
                  <c:v>0.41371843874150366</c:v>
                </c:pt>
                <c:pt idx="5">
                  <c:v>0.41880044127039423</c:v>
                </c:pt>
                <c:pt idx="6">
                  <c:v>0.31915080105429888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2-49C9-B8A7-DE27A0CC1924}"/>
            </c:ext>
          </c:extLst>
        </c:ser>
        <c:ser>
          <c:idx val="1"/>
          <c:order val="1"/>
          <c:tx>
            <c:strRef>
              <c:f>'АКТИВНОСТЬ БАЗЫ'!$A$192</c:f>
              <c:strCache>
                <c:ptCount val="1"/>
                <c:pt idx="0">
                  <c:v>% выручки от активных карт с повторными покупками в текущем месяце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'АКТИВНОСТЬ БАЗЫ'!$AW$190:$BC$190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'АКТИВНОСТЬ БАЗЫ'!$AW$192:$BC$192</c:f>
              <c:numCache>
                <c:formatCode>0%</c:formatCode>
                <c:ptCount val="7"/>
                <c:pt idx="0">
                  <c:v>0.73238032654519936</c:v>
                </c:pt>
                <c:pt idx="1">
                  <c:v>0.67576355273646893</c:v>
                </c:pt>
                <c:pt idx="2">
                  <c:v>0.67357314247298739</c:v>
                </c:pt>
                <c:pt idx="3">
                  <c:v>0.69513546751264255</c:v>
                </c:pt>
                <c:pt idx="4">
                  <c:v>0.70045648782757652</c:v>
                </c:pt>
                <c:pt idx="5">
                  <c:v>0.7024489862643768</c:v>
                </c:pt>
                <c:pt idx="6">
                  <c:v>0.55693739693893107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32-49C9-B8A7-DE27A0CC19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79130880"/>
        <c:axId val="579132416"/>
      </c:barChart>
      <c:dateAx>
        <c:axId val="579130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ru-RU"/>
          </a:p>
        </c:txPr>
        <c:crossAx val="579132416"/>
        <c:crosses val="autoZero"/>
        <c:auto val="1"/>
        <c:lblOffset val="100"/>
        <c:baseTimeUnit val="months"/>
      </c:dateAx>
      <c:valAx>
        <c:axId val="579132416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ru-RU"/>
          </a:p>
        </c:txPr>
        <c:crossAx val="5791308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38932757738664E-2"/>
          <c:y val="0.14672883858395414"/>
          <c:w val="0.9722134484522672"/>
          <c:h val="0.71575860896822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'АКТИВНОСТЬ БАЗЫ'!$A$203</c:f>
              <c:strCache>
                <c:ptCount val="1"/>
                <c:pt idx="0">
                  <c:v>Выручка от 1 участника, руб.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БАЗЫ'!$AW$202:$BC$202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'АКТИВНОСТЬ БАЗЫ'!$AW$203:$BC$203</c:f>
              <c:numCache>
                <c:formatCode>_(* #\ ##0.0_);_(* \(#\ ##0.0\);_(* "-"??_);_(@_)</c:formatCode>
                <c:ptCount val="7"/>
                <c:pt idx="0">
                  <c:v>1578.2118549250654</c:v>
                </c:pt>
                <c:pt idx="1">
                  <c:v>1433.5944487886286</c:v>
                </c:pt>
                <c:pt idx="2">
                  <c:v>1473.6957266934137</c:v>
                </c:pt>
                <c:pt idx="3">
                  <c:v>1533.340663644957</c:v>
                </c:pt>
                <c:pt idx="4">
                  <c:v>1576.5056667733602</c:v>
                </c:pt>
                <c:pt idx="5">
                  <c:v>1609.4477459985683</c:v>
                </c:pt>
                <c:pt idx="6">
                  <c:v>1644.6368146838022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6-43FA-9EBF-08B195539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514368"/>
        <c:axId val="579515904"/>
      </c:barChart>
      <c:dateAx>
        <c:axId val="579514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9515904"/>
        <c:crosses val="autoZero"/>
        <c:auto val="1"/>
        <c:lblOffset val="100"/>
        <c:baseTimeUnit val="months"/>
      </c:dateAx>
      <c:valAx>
        <c:axId val="5795159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_(* #\ ##0.0_);_(* \(#\ ##0.0\);_(* &quot;-&quot;??_);_(@_)" sourceLinked="1"/>
        <c:majorTickMark val="none"/>
        <c:minorTickMark val="none"/>
        <c:tickLblPos val="nextTo"/>
        <c:crossAx val="57951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Выручка на 1 клиента, руб.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9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'АКТИВНОСТЬ БАЗЫ'!$AQ$224:$AQ$227</c:f>
              <c:strCache>
                <c:ptCount val="4"/>
                <c:pt idx="0">
                  <c:v>Аптеки</c:v>
                </c:pt>
                <c:pt idx="1">
                  <c:v>Сайт</c:v>
                </c:pt>
                <c:pt idx="2">
                  <c:v>МП</c:v>
                </c:pt>
                <c:pt idx="3">
                  <c:v>Сторонний онлайн</c:v>
                </c:pt>
              </c:strCache>
            </c:strRef>
          </c:cat>
          <c:val>
            <c:numRef>
              <c:f>'АКТИВНОСТЬ БАЗЫ'!$AR$224:$AR$227</c:f>
              <c:numCache>
                <c:formatCode>_(* #\ ##0_);_(* \(#\ ##0\);_(*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6-4A57-8525-0E5EA48354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37304479"/>
        <c:axId val="1636432063"/>
      </c:barChart>
      <c:catAx>
        <c:axId val="163730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6432063"/>
        <c:crosses val="autoZero"/>
        <c:auto val="1"/>
        <c:lblAlgn val="ctr"/>
        <c:lblOffset val="100"/>
        <c:noMultiLvlLbl val="0"/>
      </c:catAx>
      <c:valAx>
        <c:axId val="163643206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\ ##0_);_(* \(#\ 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7304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Частота покупок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9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'АКТИВНОСТЬ БАЗЫ'!$AQ$230:$AQ$233</c:f>
              <c:strCache>
                <c:ptCount val="4"/>
                <c:pt idx="0">
                  <c:v>Аптеки</c:v>
                </c:pt>
                <c:pt idx="1">
                  <c:v>Сайт</c:v>
                </c:pt>
                <c:pt idx="2">
                  <c:v>МП</c:v>
                </c:pt>
                <c:pt idx="3">
                  <c:v>Сторонний онлайн</c:v>
                </c:pt>
              </c:strCache>
            </c:strRef>
          </c:cat>
          <c:val>
            <c:numRef>
              <c:f>'АКТИВНОСТЬ БАЗЫ'!$AR$230:$AR$233</c:f>
              <c:numCache>
                <c:formatCode>_(* #\ ##0.0_);_(* \(#\ ##0.0\);_(*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8-4F46-9907-8FDD4BE919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"/>
        <c:axId val="1637334479"/>
        <c:axId val="565054335"/>
      </c:barChart>
      <c:catAx>
        <c:axId val="1637334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5054335"/>
        <c:crosses val="autoZero"/>
        <c:auto val="1"/>
        <c:lblAlgn val="ctr"/>
        <c:lblOffset val="100"/>
        <c:noMultiLvlLbl val="0"/>
      </c:catAx>
      <c:valAx>
        <c:axId val="565054335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\ ##0.0_);_(* \(#\ ##0.0\);_(* &quot;-&quot;??_);_(@_)" sourceLinked="1"/>
        <c:majorTickMark val="none"/>
        <c:minorTickMark val="none"/>
        <c:tickLblPos val="nextTo"/>
        <c:crossAx val="1637334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Структура клиентов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33575782230654E-2"/>
          <c:y val="0.29389602324945974"/>
          <c:w val="0.94056566200621727"/>
          <c:h val="0.606120867383690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'АКТИВНОСТЬ БАЗЫ'!$A$237</c:f>
              <c:strCache>
                <c:ptCount val="1"/>
                <c:pt idx="0">
                  <c:v>% покупающих 2 и более месяца подряд (Постоянные)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БАЗЫ'!$AW$236:$BC$236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'АКТИВНОСТЬ БАЗЫ'!$AW$237:$BC$237</c:f>
              <c:numCache>
                <c:formatCode>0%</c:formatCode>
                <c:ptCount val="7"/>
                <c:pt idx="0">
                  <c:v>0.52562273901808787</c:v>
                </c:pt>
                <c:pt idx="1">
                  <c:v>0.48835920926398851</c:v>
                </c:pt>
                <c:pt idx="2">
                  <c:v>0.50157246770763797</c:v>
                </c:pt>
                <c:pt idx="3">
                  <c:v>0.48570300055685778</c:v>
                </c:pt>
                <c:pt idx="4">
                  <c:v>0.50829395040575398</c:v>
                </c:pt>
                <c:pt idx="5">
                  <c:v>0.43063216499900003</c:v>
                </c:pt>
                <c:pt idx="6">
                  <c:v>0.41790680348344361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A-4C8B-B4E5-4C3BE59121F0}"/>
            </c:ext>
          </c:extLst>
        </c:ser>
        <c:ser>
          <c:idx val="1"/>
          <c:order val="1"/>
          <c:tx>
            <c:strRef>
              <c:f>'АКТИВНОСТЬ БАЗЫ'!$A$238</c:f>
              <c:strCache>
                <c:ptCount val="1"/>
                <c:pt idx="0">
                  <c:v>% купивших после перерыва 1 мес. и более (Вернувшиеся и редкоходящие)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БАЗЫ'!$AW$236:$BC$236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'АКТИВНОСТЬ БАЗЫ'!$AW$238:$BC$238</c:f>
              <c:numCache>
                <c:formatCode>0%</c:formatCode>
                <c:ptCount val="7"/>
                <c:pt idx="0">
                  <c:v>0.34256675279931093</c:v>
                </c:pt>
                <c:pt idx="1">
                  <c:v>0.39437485643249964</c:v>
                </c:pt>
                <c:pt idx="2">
                  <c:v>0.38690275474320951</c:v>
                </c:pt>
                <c:pt idx="3">
                  <c:v>0.42881933202968181</c:v>
                </c:pt>
                <c:pt idx="4">
                  <c:v>0.41873309358387778</c:v>
                </c:pt>
                <c:pt idx="5">
                  <c:v>0.48166856980652489</c:v>
                </c:pt>
                <c:pt idx="6">
                  <c:v>0.50064798061692761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A-4C8B-B4E5-4C3BE59121F0}"/>
            </c:ext>
          </c:extLst>
        </c:ser>
        <c:ser>
          <c:idx val="2"/>
          <c:order val="2"/>
          <c:tx>
            <c:strRef>
              <c:f>'АКТИВНОСТЬ БАЗЫ'!$A$239</c:f>
              <c:strCache>
                <c:ptCount val="1"/>
                <c:pt idx="0">
                  <c:v>% купивших впервые (Новые)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2">
                  <a:lumMod val="9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БАЗЫ'!$AW$236:$BC$236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'АКТИВНОСТЬ БАЗЫ'!$AW$239:$BC$239</c:f>
              <c:numCache>
                <c:formatCode>0%</c:formatCode>
                <c:ptCount val="7"/>
                <c:pt idx="0">
                  <c:v>0.1318105081826012</c:v>
                </c:pt>
                <c:pt idx="1">
                  <c:v>0.11726593430351179</c:v>
                </c:pt>
                <c:pt idx="2">
                  <c:v>0.11152477754915252</c:v>
                </c:pt>
                <c:pt idx="3">
                  <c:v>8.5477667413460412E-2</c:v>
                </c:pt>
                <c:pt idx="4">
                  <c:v>7.297295601036824E-2</c:v>
                </c:pt>
                <c:pt idx="5">
                  <c:v>8.7699265194475073E-2</c:v>
                </c:pt>
                <c:pt idx="6">
                  <c:v>8.144521589962872E-2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EA-4C8B-B4E5-4C3BE59121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41805423"/>
        <c:axId val="1040057039"/>
      </c:barChart>
      <c:dateAx>
        <c:axId val="104180542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0057039"/>
        <c:crosses val="autoZero"/>
        <c:auto val="1"/>
        <c:lblOffset val="100"/>
        <c:baseTimeUnit val="months"/>
      </c:dateAx>
      <c:valAx>
        <c:axId val="104005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1805423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5.7385696463094799E-2"/>
          <c:y val="8.7261730296331275E-2"/>
          <c:w val="0.82046136752829135"/>
          <c:h val="0.215577386422911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Customer Churn Rate (CCR). Отток месяца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'АКТИВНОСТЬ БАЗЫ'!$A$244</c:f>
              <c:strCache>
                <c:ptCount val="1"/>
                <c:pt idx="0">
                  <c:v>Customer Churn Rate (CCR). Отток месяца</c:v>
                </c:pt>
              </c:strCache>
            </c:strRef>
          </c:tx>
          <c:spPr>
            <a:ln w="28575" cap="rnd">
              <a:solidFill>
                <a:srgbClr val="DDC1D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БАЗЫ'!$AW$243:$BC$243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'АКТИВНОСТЬ БАЗЫ'!$AW$244:$BC$244</c:f>
              <c:numCache>
                <c:formatCode>0%</c:formatCode>
                <c:ptCount val="7"/>
                <c:pt idx="0">
                  <c:v>0.20482672876788408</c:v>
                </c:pt>
                <c:pt idx="1">
                  <c:v>9.9693367786391041E-2</c:v>
                </c:pt>
                <c:pt idx="2">
                  <c:v>0.12773791668355697</c:v>
                </c:pt>
                <c:pt idx="3">
                  <c:v>2.8049795957691328E-2</c:v>
                </c:pt>
                <c:pt idx="4">
                  <c:v>4.3590308084797781E-2</c:v>
                </c:pt>
                <c:pt idx="5">
                  <c:v>0.11246885453735259</c:v>
                </c:pt>
                <c:pt idx="6">
                  <c:v>5.3475004354642051E-2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F-43CB-99D2-4B55FFDD7FD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23550239"/>
        <c:axId val="1046489279"/>
      </c:lineChart>
      <c:dateAx>
        <c:axId val="82355023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6489279"/>
        <c:crosses val="autoZero"/>
        <c:auto val="1"/>
        <c:lblOffset val="100"/>
        <c:baseTimeUnit val="months"/>
      </c:dateAx>
      <c:valAx>
        <c:axId val="104648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355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8.9622812781594674E-2"/>
          <c:y val="2.228655606434677E-2"/>
        </c:manualLayout>
      </c:layout>
      <c:overlay val="0"/>
      <c:txPr>
        <a:bodyPr/>
        <a:lstStyle/>
        <a:p>
          <a:pPr>
            <a:defRPr sz="2000" b="0">
              <a:latin typeface="Century Gothic (Основной текст)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ЗАТРАТЫ_ВОЗНАГРАЖДЕНИЯ!$A$20</c:f>
              <c:strCache>
                <c:ptCount val="1"/>
                <c:pt idx="0">
                  <c:v>Затраты на списанные бонусы от выручки по программе лояльности, %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ЗАТРАТЫ_ВОЗНАГРАЖДЕНИЯ!$S$19:$Y$19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ЗАТРАТЫ_ВОЗНАГРАЖДЕНИЯ!$S$20:$Y$20</c:f>
              <c:numCache>
                <c:formatCode>0.0%</c:formatCode>
                <c:ptCount val="7"/>
                <c:pt idx="0">
                  <c:v>1.6728885316774258E-2</c:v>
                </c:pt>
                <c:pt idx="1">
                  <c:v>1.944675166880459E-2</c:v>
                </c:pt>
                <c:pt idx="2">
                  <c:v>1.6081988292195624E-2</c:v>
                </c:pt>
                <c:pt idx="3">
                  <c:v>1.3970254170830702E-2</c:v>
                </c:pt>
                <c:pt idx="4">
                  <c:v>1.3562501755481293E-2</c:v>
                </c:pt>
                <c:pt idx="5">
                  <c:v>1.3551242342998093E-2</c:v>
                </c:pt>
                <c:pt idx="6">
                  <c:v>1.4957047509499668E-2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1-4318-A310-FA20FCD35E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0622208"/>
        <c:axId val="580629248"/>
      </c:barChart>
      <c:dateAx>
        <c:axId val="5806222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0629248"/>
        <c:crosses val="autoZero"/>
        <c:auto val="1"/>
        <c:lblOffset val="100"/>
        <c:baseTimeUnit val="months"/>
      </c:dateAx>
      <c:valAx>
        <c:axId val="580629248"/>
        <c:scaling>
          <c:orientation val="minMax"/>
          <c:max val="2.8000000000000004E-2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062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2000" b="0" i="0" u="none" strike="noStrike" kern="1200" spc="0" baseline="0">
                <a:solidFill>
                  <a:sysClr val="windowText" lastClr="000000"/>
                </a:solidFill>
                <a:latin typeface="Century Gothic (Основной текст)"/>
                <a:ea typeface="+mn-ea"/>
                <a:cs typeface="+mn-cs"/>
              </a:defRPr>
            </a:pPr>
            <a:r>
              <a:rPr lang="ru-RU" sz="2000" b="0" i="0" u="none" strike="noStrike" kern="1200" baseline="0">
                <a:solidFill>
                  <a:sysClr val="windowText" lastClr="000000"/>
                </a:solidFill>
                <a:latin typeface="Century Gothic (Основной текст)"/>
                <a:ea typeface="+mn-ea"/>
                <a:cs typeface="+mn-cs"/>
              </a:rPr>
              <a:t>Структура затрат на вознаграждения участникам (Бонусы/Скидки)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2000" b="0" i="0" u="none" strike="noStrike" kern="1200" spc="0" baseline="0">
              <a:solidFill>
                <a:sysClr val="windowText" lastClr="000000"/>
              </a:solidFill>
              <a:latin typeface="Century Gothic (Основной текст)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9090146081572099"/>
          <c:y val="0.2169529706111645"/>
          <c:w val="0.41396437796522428"/>
          <c:h val="0.69033055641169738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B1-43FB-B1D1-9F0A5EEA73DA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B1-43FB-B1D1-9F0A5EEA73DA}"/>
              </c:ext>
            </c:extLst>
          </c:dPt>
          <c:dLbls>
            <c:dLbl>
              <c:idx val="0"/>
              <c:layout>
                <c:manualLayout>
                  <c:x val="9.1143058400527402E-2"/>
                  <c:y val="0.12570297011325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1-43FB-B1D1-9F0A5EEA73DA}"/>
                </c:ext>
              </c:extLst>
            </c:dLbl>
            <c:dLbl>
              <c:idx val="1"/>
              <c:layout>
                <c:manualLayout>
                  <c:x val="-0.10639385640102506"/>
                  <c:y val="-7.82951393295501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03210579223293"/>
                      <c:h val="0.328080071432456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6B1-43FB-B1D1-9F0A5EEA73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ЗАТРАТЫ_ВОЗНАГРАЖДЕНИЯ!$M$10:$M$11</c:f>
              <c:strCache>
                <c:ptCount val="2"/>
                <c:pt idx="0">
                  <c:v>Сумма списанных бонусов, руб.</c:v>
                </c:pt>
                <c:pt idx="1">
                  <c:v>Сумма предоставленных скидок участникам, руб.</c:v>
                </c:pt>
              </c:strCache>
            </c:strRef>
          </c:cat>
          <c:val>
            <c:numRef>
              <c:f>ЗАТРАТЫ_ВОЗНАГРАЖДЕНИЯ!$N$10:$N$11</c:f>
              <c:numCache>
                <c:formatCode>General</c:formatCode>
                <c:ptCount val="2"/>
                <c:pt idx="0">
                  <c:v>4215591.0850000009</c:v>
                </c:pt>
                <c:pt idx="1">
                  <c:v>5795439.2294000015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B1-43FB-B1D1-9F0A5EEA73D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Количество новых клиентов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РЕКРУТИНГ!$A$80</c:f>
              <c:strCache>
                <c:ptCount val="1"/>
                <c:pt idx="0">
                  <c:v>Кол-во новых участников (совершившие первую покупку)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РЕКРУТИНГ!$AW$79:$BC$79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РЕКРУТИНГ!$AW$80:$BC$80</c:f>
              <c:numCache>
                <c:formatCode>#,##0</c:formatCode>
                <c:ptCount val="7"/>
                <c:pt idx="0">
                  <c:v>19129</c:v>
                </c:pt>
                <c:pt idx="1">
                  <c:v>17357</c:v>
                </c:pt>
                <c:pt idx="2">
                  <c:v>16206</c:v>
                </c:pt>
                <c:pt idx="3">
                  <c:v>13201</c:v>
                </c:pt>
                <c:pt idx="4">
                  <c:v>11627</c:v>
                </c:pt>
                <c:pt idx="5">
                  <c:v>13594</c:v>
                </c:pt>
                <c:pt idx="6">
                  <c:v>13009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0-46E1-8CF1-0FC19DBF55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586346496"/>
        <c:axId val="586348032"/>
      </c:barChart>
      <c:dateAx>
        <c:axId val="586346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6348032"/>
        <c:crosses val="autoZero"/>
        <c:auto val="1"/>
        <c:lblOffset val="100"/>
        <c:baseTimeUnit val="months"/>
      </c:dateAx>
      <c:valAx>
        <c:axId val="58634803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634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600" b="0">
                <a:latin typeface="Century Gothic (Основной текст)"/>
              </a:rPr>
              <a:t>Вовлечение</a:t>
            </a:r>
            <a:r>
              <a:rPr lang="ru-RU" sz="1600" b="0" baseline="0">
                <a:latin typeface="Century Gothic (Основной текст)"/>
              </a:rPr>
              <a:t> в ПЛ</a:t>
            </a:r>
            <a:endParaRPr lang="ru-RU" sz="1600" b="0">
              <a:latin typeface="Century Gothic (Основной текст)"/>
            </a:endParaRPr>
          </a:p>
        </c:rich>
      </c:tx>
      <c:layout>
        <c:manualLayout>
          <c:xMode val="edge"/>
          <c:yMode val="edge"/>
          <c:x val="0.37296561299137659"/>
          <c:y val="2.8705677619097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7992575858368334E-2"/>
          <c:y val="0.16366024495416401"/>
          <c:w val="0.90584382118038231"/>
          <c:h val="0.53432824161130954"/>
        </c:manualLayout>
      </c:layout>
      <c:lineChart>
        <c:grouping val="standard"/>
        <c:varyColors val="0"/>
        <c:ser>
          <c:idx val="0"/>
          <c:order val="0"/>
          <c:tx>
            <c:strRef>
              <c:f>ВОВЛЕЧЁННОСТЬ!$A$94</c:f>
              <c:strCache>
                <c:ptCount val="1"/>
                <c:pt idx="0">
                  <c:v>Коэффициент участия в деньгах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ВОВЛЕЧЁННОСТЬ!$AW$93:$BC$93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ВОВЛЕЧЁННОСТЬ!$AW$94:$BC$94</c:f>
              <c:numCache>
                <c:formatCode>0%</c:formatCode>
                <c:ptCount val="7"/>
                <c:pt idx="0">
                  <c:v>0.77242427712407646</c:v>
                </c:pt>
                <c:pt idx="1">
                  <c:v>0.76463357367267182</c:v>
                </c:pt>
                <c:pt idx="2">
                  <c:v>0.7562573981187295</c:v>
                </c:pt>
                <c:pt idx="3">
                  <c:v>0.76351585724096194</c:v>
                </c:pt>
                <c:pt idx="4">
                  <c:v>0.77426320428477335</c:v>
                </c:pt>
                <c:pt idx="5">
                  <c:v>0.7828422948930438</c:v>
                </c:pt>
                <c:pt idx="6">
                  <c:v>0.77996862482995133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2-4370-BD93-727588428CB5}"/>
            </c:ext>
          </c:extLst>
        </c:ser>
        <c:ser>
          <c:idx val="1"/>
          <c:order val="1"/>
          <c:tx>
            <c:strRef>
              <c:f>ВОВЛЕЧЁННОСТЬ!$A$95</c:f>
              <c:strCache>
                <c:ptCount val="1"/>
                <c:pt idx="0">
                  <c:v>Коэффициент участия в чеках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ВОВЛЕЧЁННОСТЬ!$AW$93:$BC$93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ВОВЛЕЧЁННОСТЬ!$AW$95:$BC$95</c:f>
              <c:numCache>
                <c:formatCode>0%</c:formatCode>
                <c:ptCount val="7"/>
                <c:pt idx="0">
                  <c:v>0.68446223869328182</c:v>
                </c:pt>
                <c:pt idx="1">
                  <c:v>0.67413726747915326</c:v>
                </c:pt>
                <c:pt idx="2">
                  <c:v>0.66527519351234121</c:v>
                </c:pt>
                <c:pt idx="3">
                  <c:v>0.67517519981805951</c:v>
                </c:pt>
                <c:pt idx="4">
                  <c:v>0.69213446332115824</c:v>
                </c:pt>
                <c:pt idx="5">
                  <c:v>0.70577637789198744</c:v>
                </c:pt>
                <c:pt idx="6">
                  <c:v>0.70449248516964058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2-4370-BD93-727588428C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77825024"/>
        <c:axId val="578000000"/>
      </c:lineChart>
      <c:dateAx>
        <c:axId val="5778250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8000000"/>
        <c:crosses val="autoZero"/>
        <c:auto val="1"/>
        <c:lblOffset val="100"/>
        <c:baseTimeUnit val="months"/>
      </c:dateAx>
      <c:valAx>
        <c:axId val="578000000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782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400" b="0" i="0" u="none" strike="noStrike" kern="1200" cap="all" spc="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 (Основной текст)"/>
                <a:ea typeface="+mn-ea"/>
                <a:cs typeface="+mn-cs"/>
              </a:defRPr>
            </a:pPr>
            <a:r>
              <a:rPr lang="ru-RU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 (Основной текст)"/>
                <a:ea typeface="+mn-ea"/>
                <a:cs typeface="+mn-cs"/>
              </a:rPr>
              <a:t>Доля выручки программы по источникам заказа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400" b="0" i="0" u="none" strike="noStrike" kern="1200" cap="all" spc="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 (Основной текст)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32131089475568358"/>
          <c:w val="0.93888888888888888"/>
          <c:h val="0.584419790629781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ВОВЛЕЧЁННОСТЬ!$A$100</c:f>
              <c:strCache>
                <c:ptCount val="1"/>
                <c:pt idx="0">
                  <c:v>% выручки по программе. Аптеки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ВОВЛЕЧЁННОСТЬ!$AW$99:$BC$99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ВОВЛЕЧЁННОСТЬ!$AW$100:$BC$100</c:f>
              <c:numCache>
                <c:formatCode>0%</c:formatCode>
                <c:ptCount val="7"/>
                <c:pt idx="0">
                  <c:v>0.81400656944692995</c:v>
                </c:pt>
                <c:pt idx="1">
                  <c:v>0.79634211834987234</c:v>
                </c:pt>
                <c:pt idx="2">
                  <c:v>0.81695348734365913</c:v>
                </c:pt>
                <c:pt idx="3">
                  <c:v>0.81732732564624611</c:v>
                </c:pt>
                <c:pt idx="4">
                  <c:v>0.80568529430089342</c:v>
                </c:pt>
                <c:pt idx="5">
                  <c:v>0.80155968525446641</c:v>
                </c:pt>
                <c:pt idx="6">
                  <c:v>0.81124079689335959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2-4C58-8C70-5E0C7807E09E}"/>
            </c:ext>
          </c:extLst>
        </c:ser>
        <c:ser>
          <c:idx val="0"/>
          <c:order val="1"/>
          <c:tx>
            <c:strRef>
              <c:f>ВОВЛЕЧЁННОСТЬ!$A$101</c:f>
              <c:strCache>
                <c:ptCount val="1"/>
                <c:pt idx="0">
                  <c:v>% выручки по программе. Интернет-бронирования</c:v>
                </c:pt>
              </c:strCache>
            </c:strRef>
          </c:tx>
          <c:spPr>
            <a:solidFill>
              <a:srgbClr val="DDC1D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solidFill>
                <a:srgbClr val="DDC1DA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ВОВЛЕЧЁННОСТЬ!$AW$99:$BC$99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ВОВЛЕЧЁННОСТЬ!$AW$101:$BC$101</c:f>
              <c:numCache>
                <c:formatCode>0%</c:formatCode>
                <c:ptCount val="7"/>
                <c:pt idx="0">
                  <c:v>9.2319172973137659E-2</c:v>
                </c:pt>
                <c:pt idx="1">
                  <c:v>0.10230231815279607</c:v>
                </c:pt>
                <c:pt idx="2">
                  <c:v>8.721204872461269E-2</c:v>
                </c:pt>
                <c:pt idx="3">
                  <c:v>8.486197549474446E-2</c:v>
                </c:pt>
                <c:pt idx="4">
                  <c:v>8.8287790826169166E-2</c:v>
                </c:pt>
                <c:pt idx="5">
                  <c:v>8.4550406665327801E-2</c:v>
                </c:pt>
                <c:pt idx="6">
                  <c:v>8.2842128459860429E-2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2-4C58-8C70-5E0C7807E09E}"/>
            </c:ext>
          </c:extLst>
        </c:ser>
        <c:ser>
          <c:idx val="2"/>
          <c:order val="2"/>
          <c:tx>
            <c:strRef>
              <c:f>ВОВЛЕЧЁННОСТЬ!$A$102</c:f>
              <c:strCache>
                <c:ptCount val="1"/>
                <c:pt idx="0">
                  <c:v>% выручки по программе. МП</c:v>
                </c:pt>
              </c:strCache>
            </c:strRef>
          </c:tx>
          <c:spPr>
            <a:solidFill>
              <a:srgbClr val="5BB95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ВОВЛЕЧЁННОСТЬ!$AW$99:$BC$99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ВОВЛЕЧЁННОСТЬ!$AW$102:$BC$102</c:f>
              <c:numCache>
                <c:formatCode>0%</c:formatCode>
                <c:ptCount val="7"/>
                <c:pt idx="0">
                  <c:v>3.294706455278567E-2</c:v>
                </c:pt>
                <c:pt idx="1">
                  <c:v>3.5413512355975563E-2</c:v>
                </c:pt>
                <c:pt idx="2">
                  <c:v>3.2360280399608039E-2</c:v>
                </c:pt>
                <c:pt idx="3">
                  <c:v>3.6679618475515E-2</c:v>
                </c:pt>
                <c:pt idx="4">
                  <c:v>3.7215022556328664E-2</c:v>
                </c:pt>
                <c:pt idx="5">
                  <c:v>4.0435516063948539E-2</c:v>
                </c:pt>
                <c:pt idx="6">
                  <c:v>4.1746669004688555E-2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2-4C58-8C70-5E0C7807E09E}"/>
            </c:ext>
          </c:extLst>
        </c:ser>
        <c:ser>
          <c:idx val="3"/>
          <c:order val="3"/>
          <c:tx>
            <c:strRef>
              <c:f>ВОВЛЕЧЁННОСТЬ!$A$103</c:f>
              <c:strCache>
                <c:ptCount val="1"/>
                <c:pt idx="0">
                  <c:v>% выручки по программе. Ст.онлайн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ВОВЛЕЧЁННОСТЬ!$AW$99:$BC$99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ВОВЛЕЧЁННОСТЬ!$AW$103:$BC$103</c:f>
              <c:numCache>
                <c:formatCode>0%</c:formatCode>
                <c:ptCount val="7"/>
                <c:pt idx="0">
                  <c:v>6.0727193027146714E-2</c:v>
                </c:pt>
                <c:pt idx="1">
                  <c:v>6.5942051141355915E-2</c:v>
                </c:pt>
                <c:pt idx="2">
                  <c:v>6.347418353212024E-2</c:v>
                </c:pt>
                <c:pt idx="3">
                  <c:v>6.1131080383494414E-2</c:v>
                </c:pt>
                <c:pt idx="4">
                  <c:v>6.8811892316608628E-2</c:v>
                </c:pt>
                <c:pt idx="5">
                  <c:v>7.345439201625717E-2</c:v>
                </c:pt>
                <c:pt idx="6">
                  <c:v>6.4170405642091449E-2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52-4C58-8C70-5E0C7807E09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8081536"/>
        <c:axId val="578083072"/>
      </c:barChart>
      <c:dateAx>
        <c:axId val="578081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8083072"/>
        <c:crosses val="autoZero"/>
        <c:auto val="1"/>
        <c:lblOffset val="100"/>
        <c:baseTimeUnit val="months"/>
      </c:dateAx>
      <c:valAx>
        <c:axId val="57808307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808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1372530801405226E-2"/>
          <c:y val="0.1169508536773481"/>
          <c:w val="0.88499249488578935"/>
          <c:h val="0.15295204712071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 (Основной текст)"/>
                <a:ea typeface="+mn-ea"/>
                <a:cs typeface="+mn-cs"/>
              </a:defRPr>
            </a:pPr>
            <a:r>
              <a:rPr lang="ru-RU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 (Основной текст)"/>
                <a:ea typeface="+mn-ea"/>
                <a:cs typeface="+mn-cs"/>
              </a:rPr>
              <a:t>Вовлечение, % в продажах по источникам заказа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 (Основной текст)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8606734150946811E-2"/>
          <c:y val="0.13118109286449406"/>
          <c:w val="0.92383599168310537"/>
          <c:h val="0.5908474287037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ВОВЛЕЧЁННОСТЬ!$A$106</c:f>
              <c:strCache>
                <c:ptCount val="1"/>
                <c:pt idx="0">
                  <c:v>Вовлечение, % в продажах Аптеки</c:v>
                </c:pt>
              </c:strCache>
            </c:strRef>
          </c:tx>
          <c:spPr>
            <a:solidFill>
              <a:srgbClr val="DDC1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ВОВЛЕЧЁННОСТЬ!$AW$105:$BC$105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ВОВЛЕЧЁННОСТЬ!$AW$106:$BC$106</c:f>
              <c:numCache>
                <c:formatCode>0%</c:formatCode>
                <c:ptCount val="7"/>
                <c:pt idx="0">
                  <c:v>0.79171976316960668</c:v>
                </c:pt>
                <c:pt idx="1">
                  <c:v>0.7810570484005761</c:v>
                </c:pt>
                <c:pt idx="2">
                  <c:v>0.77613645750907279</c:v>
                </c:pt>
                <c:pt idx="3">
                  <c:v>0.78533922752427643</c:v>
                </c:pt>
                <c:pt idx="4">
                  <c:v>0.79971401079551319</c:v>
                </c:pt>
                <c:pt idx="5">
                  <c:v>0.81165068717839994</c:v>
                </c:pt>
                <c:pt idx="6">
                  <c:v>0.80829022663039451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2-4D65-895F-759E07C5120B}"/>
            </c:ext>
          </c:extLst>
        </c:ser>
        <c:ser>
          <c:idx val="1"/>
          <c:order val="1"/>
          <c:tx>
            <c:strRef>
              <c:f>ВОВЛЕЧЁННОСТЬ!$A$107</c:f>
              <c:strCache>
                <c:ptCount val="1"/>
                <c:pt idx="0">
                  <c:v>Вовлечение, % в продажах интернет-бронирование</c:v>
                </c:pt>
              </c:strCache>
            </c:strRef>
          </c:tx>
          <c:spPr>
            <a:solidFill>
              <a:srgbClr val="5BB95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ВОВЛЕЧЁННОСТЬ!$AW$105:$BC$105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ВОВЛЕЧЁННОСТЬ!$AW$107:$BC$107</c:f>
              <c:numCache>
                <c:formatCode>0%</c:formatCode>
                <c:ptCount val="7"/>
                <c:pt idx="0">
                  <c:v>0.73835461022105997</c:v>
                </c:pt>
                <c:pt idx="1">
                  <c:v>0.76781276502126461</c:v>
                </c:pt>
                <c:pt idx="2">
                  <c:v>0.73666682817063889</c:v>
                </c:pt>
                <c:pt idx="3">
                  <c:v>0.74481589900747336</c:v>
                </c:pt>
                <c:pt idx="4">
                  <c:v>0.73175293289565024</c:v>
                </c:pt>
                <c:pt idx="5">
                  <c:v>0.71096308420175347</c:v>
                </c:pt>
                <c:pt idx="6">
                  <c:v>0.71468053513527863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2-4D65-895F-759E07C5120B}"/>
            </c:ext>
          </c:extLst>
        </c:ser>
        <c:ser>
          <c:idx val="2"/>
          <c:order val="2"/>
          <c:tx>
            <c:strRef>
              <c:f>ВОВЛЕЧЁННОСТЬ!$A$108</c:f>
              <c:strCache>
                <c:ptCount val="1"/>
                <c:pt idx="0">
                  <c:v>Вовлечение, % в продажах МП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ВОВЛЕЧЁННОСТЬ!$AW$105:$BC$105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ВОВЛЕЧЁННОСТЬ!$AW$108:$BC$108</c:f>
              <c:numCache>
                <c:formatCode>0%</c:formatCode>
                <c:ptCount val="7"/>
                <c:pt idx="0">
                  <c:v>0.61456124066227003</c:v>
                </c:pt>
                <c:pt idx="1">
                  <c:v>0.62501353637274593</c:v>
                </c:pt>
                <c:pt idx="2">
                  <c:v>0.59522119722432254</c:v>
                </c:pt>
                <c:pt idx="3">
                  <c:v>0.62330971327374374</c:v>
                </c:pt>
                <c:pt idx="4">
                  <c:v>0.63135076754933772</c:v>
                </c:pt>
                <c:pt idx="5">
                  <c:v>0.62625631865446196</c:v>
                </c:pt>
                <c:pt idx="6">
                  <c:v>0.6353155946027389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62-4D65-895F-759E07C5120B}"/>
            </c:ext>
          </c:extLst>
        </c:ser>
        <c:ser>
          <c:idx val="3"/>
          <c:order val="3"/>
          <c:tx>
            <c:strRef>
              <c:f>ВОВЛЕЧЁННОСТЬ!$A$109</c:f>
              <c:strCache>
                <c:ptCount val="1"/>
                <c:pt idx="0">
                  <c:v>Вовлечение, % в продажах Ст.онлайна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ВОВЛЕЧЁННОСТЬ!$AW$105:$BC$105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ВОВЛЕЧЁННОСТЬ!$AW$109:$BC$109</c:f>
              <c:numCache>
                <c:formatCode>0%</c:formatCode>
                <c:ptCount val="7"/>
                <c:pt idx="0">
                  <c:v>0.6914091171660619</c:v>
                </c:pt>
                <c:pt idx="1">
                  <c:v>0.67050237580202865</c:v>
                </c:pt>
                <c:pt idx="2">
                  <c:v>0.65466383465380562</c:v>
                </c:pt>
                <c:pt idx="3">
                  <c:v>0.63535558304479367</c:v>
                </c:pt>
                <c:pt idx="4">
                  <c:v>0.65857430149529583</c:v>
                </c:pt>
                <c:pt idx="5">
                  <c:v>0.69076088890788889</c:v>
                </c:pt>
                <c:pt idx="6">
                  <c:v>0.66272959349733374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62-4D65-895F-759E07C512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78787968"/>
        <c:axId val="578793856"/>
      </c:barChart>
      <c:dateAx>
        <c:axId val="578787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8793856"/>
        <c:crosses val="autoZero"/>
        <c:auto val="1"/>
        <c:lblOffset val="100"/>
        <c:baseTimeUnit val="months"/>
      </c:dateAx>
      <c:valAx>
        <c:axId val="5787938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878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30784464304934E-2"/>
          <c:y val="0.80790784116614311"/>
          <c:w val="0.97386064547763118"/>
          <c:h val="0.19209225563959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Вовлечение, % в чеках по источникам заказа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3"/>
          <c:order val="0"/>
          <c:marker>
            <c:symbol val="none"/>
          </c:marker>
          <c:val>
            <c:numRef>
              <c:f>ВОВЛЕЧЁННОСТЬ!#REF!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ВОВЛЕЧЁННОСТЬ!#REF!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3D3-460B-BA5C-5344E5651AD1}"/>
            </c:ext>
          </c:extLst>
        </c:ser>
        <c:ser>
          <c:idx val="4"/>
          <c:order val="1"/>
          <c:marker>
            <c:symbol val="none"/>
          </c:marker>
          <c:val>
            <c:numRef>
              <c:f>ВОВЛЕЧЁННОСТЬ!#REF!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ВОВЛЕЧЁННОСТЬ!#REF!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3D3-460B-BA5C-5344E5651AD1}"/>
            </c:ext>
          </c:extLst>
        </c:ser>
        <c:ser>
          <c:idx val="5"/>
          <c:order val="2"/>
          <c:marker>
            <c:symbol val="none"/>
          </c:marker>
          <c:val>
            <c:numRef>
              <c:f>ВОВЛЕЧЁННОСТЬ!#REF!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ВОВЛЕЧЁННОСТЬ!#REF!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3D3-460B-BA5C-5344E5651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847104"/>
        <c:axId val="578848640"/>
        <c:extLst/>
      </c:lineChart>
      <c:catAx>
        <c:axId val="57884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8848640"/>
        <c:crosses val="autoZero"/>
        <c:auto val="1"/>
        <c:lblAlgn val="ctr"/>
        <c:lblOffset val="100"/>
        <c:noMultiLvlLbl val="1"/>
      </c:catAx>
      <c:valAx>
        <c:axId val="57884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884710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b="0">
                <a:solidFill>
                  <a:schemeClr val="tx1"/>
                </a:solidFill>
              </a:rPr>
              <a:t>Средние</a:t>
            </a:r>
            <a:r>
              <a:rPr lang="ru-RU" b="0" baseline="0">
                <a:solidFill>
                  <a:schemeClr val="tx1"/>
                </a:solidFill>
              </a:rPr>
              <a:t> чеки, руб.</a:t>
            </a:r>
            <a:endParaRPr lang="ru-RU" b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7527096245614258E-2"/>
          <c:y val="0.11493383572713173"/>
          <c:w val="0.9234101555415184"/>
          <c:h val="0.694502591874815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ВОВЛЕЧЁННОСТЬ!$A$112</c:f>
              <c:strCache>
                <c:ptCount val="1"/>
                <c:pt idx="0">
                  <c:v>Средний чек участника программы, руб.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ВОВЛЕЧЁННОСТЬ!$AW$111:$BC$111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ВОВЛЕЧЁННОСТЬ!$AW$112:$BC$112</c:f>
              <c:numCache>
                <c:formatCode>_(* #\ ##0_);_(* \(#\ ##0\);_(* "-"??_);_(@_)</c:formatCode>
                <c:ptCount val="7"/>
                <c:pt idx="0">
                  <c:v>796.9893257544918</c:v>
                </c:pt>
                <c:pt idx="1">
                  <c:v>807.59690476697961</c:v>
                </c:pt>
                <c:pt idx="2">
                  <c:v>819.3381967547424</c:v>
                </c:pt>
                <c:pt idx="3">
                  <c:v>822.32608634897213</c:v>
                </c:pt>
                <c:pt idx="4">
                  <c:v>837.38445440695477</c:v>
                </c:pt>
                <c:pt idx="5">
                  <c:v>852.49731501737642</c:v>
                </c:pt>
                <c:pt idx="6">
                  <c:v>874.30532784506272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6-4437-BB99-4B5C01B04023}"/>
            </c:ext>
          </c:extLst>
        </c:ser>
        <c:ser>
          <c:idx val="1"/>
          <c:order val="1"/>
          <c:tx>
            <c:strRef>
              <c:f>ВОВЛЕЧЁННОСТЬ!$A$113</c:f>
              <c:strCache>
                <c:ptCount val="1"/>
                <c:pt idx="0">
                  <c:v>Средний чек вне программы, руб.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accent4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ВОВЛЕЧЁННОСТЬ!$AW$111:$BC$111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ВОВЛЕЧЁННОСТЬ!$AW$113:$BC$113</c:f>
              <c:numCache>
                <c:formatCode>_(* #\ ##0_);_(* \(#\ ##0\);_(* "-"??_);_(@_)</c:formatCode>
                <c:ptCount val="7"/>
                <c:pt idx="0">
                  <c:v>509.35511775184176</c:v>
                </c:pt>
                <c:pt idx="1">
                  <c:v>514.27976559977787</c:v>
                </c:pt>
                <c:pt idx="2">
                  <c:v>524.85391268639796</c:v>
                </c:pt>
                <c:pt idx="3">
                  <c:v>529.41389144807385</c:v>
                </c:pt>
                <c:pt idx="4">
                  <c:v>548.86814828971262</c:v>
                </c:pt>
                <c:pt idx="5">
                  <c:v>567.26183145348432</c:v>
                </c:pt>
                <c:pt idx="6">
                  <c:v>588.00150843839049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6-4437-BB99-4B5C01B0402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8"/>
        <c:overlap val="6"/>
        <c:axId val="1586770479"/>
        <c:axId val="1396119615"/>
      </c:barChart>
      <c:dateAx>
        <c:axId val="158677047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96119615"/>
        <c:crosses val="autoZero"/>
        <c:auto val="1"/>
        <c:lblOffset val="100"/>
        <c:baseTimeUnit val="months"/>
      </c:dateAx>
      <c:valAx>
        <c:axId val="139611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_(* #\ ##0_);_(* \(#\ 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677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2000"/>
              <a:t>Частота покупок средняя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1932391861690143E-2"/>
          <c:y val="0.30148949979566347"/>
          <c:w val="0.90105291362941586"/>
          <c:h val="0.53947085941771944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БАЗЫ'!$A$200</c:f>
              <c:strCache>
                <c:ptCount val="1"/>
                <c:pt idx="0">
                  <c:v>Частота покупок с картой средняя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БАЗЫ'!$AW$199:$BC$199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'АКТИВНОСТЬ БАЗЫ'!$AW$200:$BC$200</c:f>
              <c:numCache>
                <c:formatCode>#\ ##0.0</c:formatCode>
                <c:ptCount val="7"/>
                <c:pt idx="0">
                  <c:v>1.980217054263566</c:v>
                </c:pt>
                <c:pt idx="1">
                  <c:v>1.7751361357709405</c:v>
                </c:pt>
                <c:pt idx="2">
                  <c:v>1.7986415530613229</c:v>
                </c:pt>
                <c:pt idx="3">
                  <c:v>1.864638236703402</c:v>
                </c:pt>
                <c:pt idx="4">
                  <c:v>1.8826545662229419</c:v>
                </c:pt>
                <c:pt idx="5">
                  <c:v>1.8879211906559059</c:v>
                </c:pt>
                <c:pt idx="6">
                  <c:v>1.8810783399174842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6-4F7A-86AD-5975EB66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317184"/>
        <c:axId val="578987136"/>
      </c:lineChart>
      <c:dateAx>
        <c:axId val="586317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8987136"/>
        <c:crosses val="autoZero"/>
        <c:auto val="1"/>
        <c:lblOffset val="100"/>
        <c:baseTimeUnit val="months"/>
      </c:dateAx>
      <c:valAx>
        <c:axId val="578987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631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% участников, списывающих бонусы</a:t>
            </a:r>
          </a:p>
        </c:rich>
      </c:tx>
      <c:layout>
        <c:manualLayout>
          <c:xMode val="edge"/>
          <c:yMode val="edge"/>
          <c:x val="0.20326935887073783"/>
          <c:y val="1.8132624988141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745134452533056"/>
          <c:y val="0.27233404142803003"/>
          <c:w val="0.87179393849353737"/>
          <c:h val="0.62833239208654779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БАЗЫ'!$A$196</c:f>
              <c:strCache>
                <c:ptCount val="1"/>
                <c:pt idx="0">
                  <c:v>% участников, списывающих бонусы</c:v>
                </c:pt>
              </c:strCache>
            </c:strRef>
          </c:tx>
          <c:spPr>
            <a:ln w="28575" cap="rnd">
              <a:solidFill>
                <a:srgbClr val="DDC1D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БАЗЫ'!$AW$195:$BC$195</c:f>
              <c:numCache>
                <c:formatCode>mmm\-yy</c:formatCode>
                <c:ptCount val="7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</c:numCache>
            </c:numRef>
          </c:cat>
          <c:val>
            <c:numRef>
              <c:f>'АКТИВНОСТЬ БАЗЫ'!$AW$196:$BC$196</c:f>
              <c:numCache>
                <c:formatCode>0%</c:formatCode>
                <c:ptCount val="7"/>
                <c:pt idx="0">
                  <c:v>0.23347459086993971</c:v>
                </c:pt>
                <c:pt idx="1">
                  <c:v>0.29319523828827004</c:v>
                </c:pt>
                <c:pt idx="2">
                  <c:v>0.2398133683841088</c:v>
                </c:pt>
                <c:pt idx="3">
                  <c:v>0.22591590152682631</c:v>
                </c:pt>
                <c:pt idx="4">
                  <c:v>0.22790005836832294</c:v>
                </c:pt>
                <c:pt idx="5">
                  <c:v>0.2182224028592257</c:v>
                </c:pt>
                <c:pt idx="6">
                  <c:v>0.21944943559949162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B-400F-B04E-3CCE70A809E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79085824"/>
        <c:axId val="579087360"/>
      </c:lineChart>
      <c:dateAx>
        <c:axId val="5790858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9087360"/>
        <c:crosses val="autoZero"/>
        <c:auto val="1"/>
        <c:lblOffset val="100"/>
        <c:baseTimeUnit val="months"/>
      </c:dateAx>
      <c:valAx>
        <c:axId val="57908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908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650875</xdr:colOff>
      <xdr:row>16</xdr:row>
      <xdr:rowOff>523875</xdr:rowOff>
    </xdr:from>
    <xdr:to>
      <xdr:col>42</xdr:col>
      <xdr:colOff>391887</xdr:colOff>
      <xdr:row>24</xdr:row>
      <xdr:rowOff>431426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091E177-B13B-465F-A1E3-35A83ABCF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127000</xdr:colOff>
      <xdr:row>16</xdr:row>
      <xdr:rowOff>520700</xdr:rowOff>
    </xdr:from>
    <xdr:to>
      <xdr:col>32</xdr:col>
      <xdr:colOff>209550</xdr:colOff>
      <xdr:row>24</xdr:row>
      <xdr:rowOff>480359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0065F85-D448-4ECE-81EA-8A4B9A5D0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396876</xdr:colOff>
      <xdr:row>17</xdr:row>
      <xdr:rowOff>444500</xdr:rowOff>
    </xdr:from>
    <xdr:to>
      <xdr:col>19</xdr:col>
      <xdr:colOff>444500</xdr:colOff>
      <xdr:row>20</xdr:row>
      <xdr:rowOff>460375</xdr:rowOff>
    </xdr:to>
    <xdr:sp macro="" textlink="">
      <xdr:nvSpPr>
        <xdr:cNvPr id="4" name="Блок-схема: альтернативный процесс 3">
          <a:extLst>
            <a:ext uri="{FF2B5EF4-FFF2-40B4-BE49-F238E27FC236}">
              <a16:creationId xmlns:a16="http://schemas.microsoft.com/office/drawing/2014/main" id="{A3DFF609-9CD3-4380-B53C-8821FAD1C4F1}"/>
            </a:ext>
          </a:extLst>
        </xdr:cNvPr>
        <xdr:cNvSpPr/>
      </xdr:nvSpPr>
      <xdr:spPr>
        <a:xfrm>
          <a:off x="396876" y="6016625"/>
          <a:ext cx="3800474" cy="1873250"/>
        </a:xfrm>
        <a:prstGeom prst="flowChartAlternateProcess">
          <a:avLst/>
        </a:prstGeom>
        <a:solidFill>
          <a:schemeClr val="accent4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endParaRPr lang="ru-RU" sz="1600" b="1">
            <a:solidFill>
              <a:schemeClr val="tx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391177</xdr:colOff>
      <xdr:row>14</xdr:row>
      <xdr:rowOff>124692</xdr:rowOff>
    </xdr:from>
    <xdr:to>
      <xdr:col>0</xdr:col>
      <xdr:colOff>2521529</xdr:colOff>
      <xdr:row>14</xdr:row>
      <xdr:rowOff>595746</xdr:rowOff>
    </xdr:to>
    <xdr:sp macro="" textlink="$AR$95">
      <xdr:nvSpPr>
        <xdr:cNvPr id="5" name="TextBox 4">
          <a:extLst>
            <a:ext uri="{FF2B5EF4-FFF2-40B4-BE49-F238E27FC236}">
              <a16:creationId xmlns:a16="http://schemas.microsoft.com/office/drawing/2014/main" id="{BA210637-3265-46C2-8362-0B90B85DC587}"/>
            </a:ext>
          </a:extLst>
        </xdr:cNvPr>
        <xdr:cNvSpPr txBox="1"/>
      </xdr:nvSpPr>
      <xdr:spPr>
        <a:xfrm>
          <a:off x="391177" y="3839442"/>
          <a:ext cx="2130352" cy="471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FD86A3AD-B36A-4D59-B18B-8689FC211186}" type="TxLink">
            <a:rPr lang="en-US" sz="2400" b="0" i="0" u="none" strike="noStrike">
              <a:solidFill>
                <a:schemeClr val="bg1"/>
              </a:solidFill>
              <a:effectLst/>
              <a:latin typeface="Century Gothic"/>
              <a:ea typeface="+mn-ea"/>
              <a:cs typeface="Calibri"/>
            </a:rPr>
            <a:pPr/>
            <a:t> -   </a:t>
          </a:fld>
          <a:endParaRPr lang="ru-RU" sz="595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587375</xdr:colOff>
      <xdr:row>18</xdr:row>
      <xdr:rowOff>46759</xdr:rowOff>
    </xdr:from>
    <xdr:to>
      <xdr:col>19</xdr:col>
      <xdr:colOff>206375</xdr:colOff>
      <xdr:row>19</xdr:row>
      <xdr:rowOff>5609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C5BC00D-BF07-47D7-A238-12D9E695F48D}"/>
            </a:ext>
          </a:extLst>
        </xdr:cNvPr>
        <xdr:cNvSpPr txBox="1"/>
      </xdr:nvSpPr>
      <xdr:spPr>
        <a:xfrm>
          <a:off x="587375" y="6238009"/>
          <a:ext cx="3371850" cy="577975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ru-RU" sz="2800" b="1">
              <a:solidFill>
                <a:schemeClr val="tx1"/>
              </a:solidFill>
              <a:latin typeface="+mj-lt"/>
              <a:ea typeface="+mn-ea"/>
              <a:cs typeface="+mn-cs"/>
            </a:rPr>
            <a:t>База клиентов ПЛ</a:t>
          </a:r>
        </a:p>
      </xdr:txBody>
    </xdr:sp>
    <xdr:clientData/>
  </xdr:twoCellAnchor>
  <xdr:twoCellAnchor>
    <xdr:from>
      <xdr:col>0</xdr:col>
      <xdr:colOff>394854</xdr:colOff>
      <xdr:row>21</xdr:row>
      <xdr:rowOff>193675</xdr:rowOff>
    </xdr:from>
    <xdr:to>
      <xdr:col>19</xdr:col>
      <xdr:colOff>468245</xdr:colOff>
      <xdr:row>24</xdr:row>
      <xdr:rowOff>8923</xdr:rowOff>
    </xdr:to>
    <xdr:grpSp>
      <xdr:nvGrpSpPr>
        <xdr:cNvPr id="7" name="Группа 6">
          <a:extLst>
            <a:ext uri="{FF2B5EF4-FFF2-40B4-BE49-F238E27FC236}">
              <a16:creationId xmlns:a16="http://schemas.microsoft.com/office/drawing/2014/main" id="{E6EC96B0-0C5E-46A2-9759-3E9A5E669F0D}"/>
            </a:ext>
          </a:extLst>
        </xdr:cNvPr>
        <xdr:cNvGrpSpPr/>
      </xdr:nvGrpSpPr>
      <xdr:grpSpPr>
        <a:xfrm>
          <a:off x="394854" y="8242300"/>
          <a:ext cx="3823860" cy="1672623"/>
          <a:chOff x="0" y="3256748"/>
          <a:chExt cx="2705711" cy="1296201"/>
        </a:xfrm>
      </xdr:grpSpPr>
      <xdr:grpSp>
        <xdr:nvGrpSpPr>
          <xdr:cNvPr id="8" name="Группа 7">
            <a:extLst>
              <a:ext uri="{FF2B5EF4-FFF2-40B4-BE49-F238E27FC236}">
                <a16:creationId xmlns:a16="http://schemas.microsoft.com/office/drawing/2014/main" id="{0ED76D62-5B9E-46E1-BACF-FCFE05F25FE5}"/>
              </a:ext>
            </a:extLst>
          </xdr:cNvPr>
          <xdr:cNvGrpSpPr/>
        </xdr:nvGrpSpPr>
        <xdr:grpSpPr>
          <a:xfrm>
            <a:off x="0" y="3256748"/>
            <a:ext cx="2705711" cy="1296201"/>
            <a:chOff x="322729" y="3272117"/>
            <a:chExt cx="2008094" cy="959223"/>
          </a:xfrm>
        </xdr:grpSpPr>
        <xdr:sp macro="" textlink="">
          <xdr:nvSpPr>
            <xdr:cNvPr id="10" name="Блок-схема: альтернативный процесс 9">
              <a:extLst>
                <a:ext uri="{FF2B5EF4-FFF2-40B4-BE49-F238E27FC236}">
                  <a16:creationId xmlns:a16="http://schemas.microsoft.com/office/drawing/2014/main" id="{6E08D659-5050-44D0-98BA-0BA569EB8255}"/>
                </a:ext>
              </a:extLst>
            </xdr:cNvPr>
            <xdr:cNvSpPr/>
          </xdr:nvSpPr>
          <xdr:spPr>
            <a:xfrm>
              <a:off x="322729" y="3272117"/>
              <a:ext cx="2008094" cy="959223"/>
            </a:xfrm>
            <a:prstGeom prst="flowChartAlternateProcess">
              <a:avLst/>
            </a:prstGeom>
            <a:solidFill>
              <a:schemeClr val="accent4"/>
            </a:solidFill>
            <a:ln>
              <a:solidFill>
                <a:schemeClr val="bg1">
                  <a:lumMod val="6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endParaRPr lang="ru-RU" sz="1600" b="1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endParaRPr>
            </a:p>
          </xdr:txBody>
        </xdr:sp>
        <xdr:sp macro="" textlink="$AR$96">
          <xdr:nvSpPr>
            <xdr:cNvPr id="11" name="TextBox 10">
              <a:extLst>
                <a:ext uri="{FF2B5EF4-FFF2-40B4-BE49-F238E27FC236}">
                  <a16:creationId xmlns:a16="http://schemas.microsoft.com/office/drawing/2014/main" id="{24EE0EF0-02CC-4163-92E5-C8DB04BBBF77}"/>
                </a:ext>
              </a:extLst>
            </xdr:cNvPr>
            <xdr:cNvSpPr txBox="1"/>
          </xdr:nvSpPr>
          <xdr:spPr>
            <a:xfrm>
              <a:off x="510521" y="3778039"/>
              <a:ext cx="471799" cy="376518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fld id="{64674717-0EC4-4023-AFEE-3692F3EB0C4B}" type="TxLink">
                <a:rPr lang="en-US" sz="2800" b="1">
                  <a:solidFill>
                    <a:schemeClr val="bg1"/>
                  </a:solidFill>
                  <a:latin typeface="Century Gothic" panose="020B0502020202020204" pitchFamily="34" charset="0"/>
                  <a:ea typeface="+mn-ea"/>
                  <a:cs typeface="+mn-cs"/>
                </a:rPr>
                <a:pPr marL="0" indent="0" algn="ctr"/>
                <a:t>0.00</a:t>
              </a:fld>
              <a:endParaRPr lang="ru-RU" sz="2800" b="1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E6A89B5A-3ED0-4601-B79A-6662E625AD40}"/>
              </a:ext>
            </a:extLst>
          </xdr:cNvPr>
          <xdr:cNvSpPr txBox="1"/>
        </xdr:nvSpPr>
        <xdr:spPr>
          <a:xfrm>
            <a:off x="266700" y="3314700"/>
            <a:ext cx="2381250" cy="576279"/>
          </a:xfrm>
          <a:prstGeom prst="rect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ru-RU" sz="2000" b="1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rPr>
              <a:t>Кол-во регистраций на 100 чеков</a:t>
            </a:r>
          </a:p>
        </xdr:txBody>
      </xdr:sp>
    </xdr:grpSp>
    <xdr:clientData/>
  </xdr:twoCellAnchor>
  <xdr:twoCellAnchor>
    <xdr:from>
      <xdr:col>0</xdr:col>
      <xdr:colOff>1285875</xdr:colOff>
      <xdr:row>19</xdr:row>
      <xdr:rowOff>0</xdr:rowOff>
    </xdr:from>
    <xdr:to>
      <xdr:col>0</xdr:col>
      <xdr:colOff>3079750</xdr:colOff>
      <xdr:row>20</xdr:row>
      <xdr:rowOff>95250</xdr:rowOff>
    </xdr:to>
    <xdr:sp macro="" textlink="$AP$28">
      <xdr:nvSpPr>
        <xdr:cNvPr id="12" name="TextBox 11">
          <a:extLst>
            <a:ext uri="{FF2B5EF4-FFF2-40B4-BE49-F238E27FC236}">
              <a16:creationId xmlns:a16="http://schemas.microsoft.com/office/drawing/2014/main" id="{9054B55A-90B5-4D2E-89D2-F5DDC403F1C7}"/>
            </a:ext>
          </a:extLst>
        </xdr:cNvPr>
        <xdr:cNvSpPr txBox="1"/>
      </xdr:nvSpPr>
      <xdr:spPr>
        <a:xfrm>
          <a:off x="1285875" y="6810375"/>
          <a:ext cx="1793875" cy="714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fld id="{4C54FC50-21E2-434B-93DB-ED4054C5F1DA}" type="TxLink">
            <a:rPr lang="en-US" sz="3600" b="1" i="0" u="none" strike="noStrike">
              <a:solidFill>
                <a:schemeClr val="bg1"/>
              </a:solidFill>
              <a:effectLst/>
              <a:latin typeface="Calibri (Основной текст)"/>
              <a:ea typeface="+mn-ea"/>
              <a:cs typeface="Calibri"/>
            </a:rPr>
            <a:pPr marL="0" indent="0"/>
            <a:t>755 347</a:t>
          </a:fld>
          <a:endParaRPr lang="ru-RU" sz="3600" b="1" i="0" u="none" strike="noStrike">
            <a:solidFill>
              <a:schemeClr val="bg1"/>
            </a:solidFill>
            <a:effectLst/>
            <a:latin typeface="Calibri (Основной текст)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1524000</xdr:colOff>
      <xdr:row>22</xdr:row>
      <xdr:rowOff>492125</xdr:rowOff>
    </xdr:from>
    <xdr:to>
      <xdr:col>19</xdr:col>
      <xdr:colOff>31749</xdr:colOff>
      <xdr:row>23</xdr:row>
      <xdr:rowOff>269875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E8EF650-A2B7-4E34-9B44-2C416EBA861C}"/>
            </a:ext>
          </a:extLst>
        </xdr:cNvPr>
        <xdr:cNvSpPr txBox="1"/>
      </xdr:nvSpPr>
      <xdr:spPr>
        <a:xfrm>
          <a:off x="1524000" y="9159875"/>
          <a:ext cx="2260599" cy="396875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ru-RU" sz="24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регистраций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</xdr:row>
      <xdr:rowOff>69273</xdr:rowOff>
    </xdr:from>
    <xdr:to>
      <xdr:col>24</xdr:col>
      <xdr:colOff>519545</xdr:colOff>
      <xdr:row>16</xdr:row>
      <xdr:rowOff>112059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2640B1-3F95-40C8-87B5-760BFBD3C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300860</xdr:colOff>
      <xdr:row>40</xdr:row>
      <xdr:rowOff>61190</xdr:rowOff>
    </xdr:from>
    <xdr:to>
      <xdr:col>34</xdr:col>
      <xdr:colOff>112261</xdr:colOff>
      <xdr:row>57</xdr:row>
      <xdr:rowOff>124691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4373A30-EC61-4D2B-815E-19659F1D5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89647</xdr:colOff>
      <xdr:row>40</xdr:row>
      <xdr:rowOff>88900</xdr:rowOff>
    </xdr:from>
    <xdr:to>
      <xdr:col>25</xdr:col>
      <xdr:colOff>166254</xdr:colOff>
      <xdr:row>57</xdr:row>
      <xdr:rowOff>101600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A459ADB-CD7B-43FA-B51E-9AF428738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3</xdr:col>
      <xdr:colOff>622641</xdr:colOff>
      <xdr:row>160</xdr:row>
      <xdr:rowOff>84605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8074D2D-2879-4215-BF4F-D5729BC8B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98467</xdr:colOff>
      <xdr:row>1</xdr:row>
      <xdr:rowOff>96734</xdr:rowOff>
    </xdr:from>
    <xdr:to>
      <xdr:col>33</xdr:col>
      <xdr:colOff>786081</xdr:colOff>
      <xdr:row>16</xdr:row>
      <xdr:rowOff>113061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32E71F37-84C7-44CC-A1E5-6F9CB7683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428625</xdr:colOff>
      <xdr:row>1</xdr:row>
      <xdr:rowOff>25493</xdr:rowOff>
    </xdr:from>
    <xdr:to>
      <xdr:col>35</xdr:col>
      <xdr:colOff>1076325</xdr:colOff>
      <xdr:row>15</xdr:row>
      <xdr:rowOff>35534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EEF01-BE1C-4B7B-81BE-A7C908C2C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476249</xdr:colOff>
      <xdr:row>15</xdr:row>
      <xdr:rowOff>190499</xdr:rowOff>
    </xdr:from>
    <xdr:to>
      <xdr:col>35</xdr:col>
      <xdr:colOff>1095374</xdr:colOff>
      <xdr:row>28</xdr:row>
      <xdr:rowOff>261937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530A171-3D73-4952-ABE1-E68FBB15F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96981</xdr:rowOff>
    </xdr:from>
    <xdr:to>
      <xdr:col>23</xdr:col>
      <xdr:colOff>285750</xdr:colOff>
      <xdr:row>14</xdr:row>
      <xdr:rowOff>179293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492D44B5-AEBB-4EA7-8825-FBACB5A82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742952</xdr:colOff>
      <xdr:row>1</xdr:row>
      <xdr:rowOff>75233</xdr:rowOff>
    </xdr:from>
    <xdr:to>
      <xdr:col>30</xdr:col>
      <xdr:colOff>19051</xdr:colOff>
      <xdr:row>14</xdr:row>
      <xdr:rowOff>214313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9D5D5BA1-FF1B-4DDD-B092-C96643951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119</xdr:row>
      <xdr:rowOff>207819</xdr:rowOff>
    </xdr:from>
    <xdr:to>
      <xdr:col>23</xdr:col>
      <xdr:colOff>285750</xdr:colOff>
      <xdr:row>126</xdr:row>
      <xdr:rowOff>435428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741A4EAC-66B9-4D75-BA56-FA8F918E4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559088</xdr:colOff>
      <xdr:row>119</xdr:row>
      <xdr:rowOff>190500</xdr:rowOff>
    </xdr:from>
    <xdr:to>
      <xdr:col>30</xdr:col>
      <xdr:colOff>698500</xdr:colOff>
      <xdr:row>126</xdr:row>
      <xdr:rowOff>408214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CABB9C6F-0011-4762-865C-2292DB138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114300</xdr:colOff>
      <xdr:row>15</xdr:row>
      <xdr:rowOff>61912</xdr:rowOff>
    </xdr:from>
    <xdr:to>
      <xdr:col>23</xdr:col>
      <xdr:colOff>214313</xdr:colOff>
      <xdr:row>28</xdr:row>
      <xdr:rowOff>261937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95CF52ED-80FE-40D2-BD16-3DAB9EC9F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595312</xdr:colOff>
      <xdr:row>15</xdr:row>
      <xdr:rowOff>176214</xdr:rowOff>
    </xdr:from>
    <xdr:to>
      <xdr:col>30</xdr:col>
      <xdr:colOff>4764</xdr:colOff>
      <xdr:row>28</xdr:row>
      <xdr:rowOff>269875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34388FFA-6894-4EC2-9CEC-6297B7082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155865</xdr:rowOff>
    </xdr:from>
    <xdr:to>
      <xdr:col>1</xdr:col>
      <xdr:colOff>0</xdr:colOff>
      <xdr:row>25</xdr:row>
      <xdr:rowOff>187532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05473FC-1663-4932-8520-4322B657C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81396</xdr:rowOff>
    </xdr:from>
    <xdr:to>
      <xdr:col>7</xdr:col>
      <xdr:colOff>472917</xdr:colOff>
      <xdr:row>26</xdr:row>
      <xdr:rowOff>127074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8296C9A-3F06-4F9D-A9BE-F41C0689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78;&#1077;&#1084;&#1077;&#1089;&#1103;&#1095;&#1085;&#1099;&#1077;%20&#1086;&#1090;&#1095;&#1077;&#1090;&#1099;%20&#1053;&#1040;&#1057;/&#1050;&#1055;%20&#1087;&#1086;%20&#1060;&#1072;&#1088;&#1084;&#1072;&#1085;&#1080;/&#1050;&#1083;&#1102;&#1095;&#1077;&#1074;&#1099;&#1077;_&#1087;&#1086;&#1082;&#1072;&#1079;&#1072;&#1090;&#1077;&#1083;&#1080;_&#1055;&#1051;_&#1060;&#1072;&#1088;&#1084;&#1072;&#1085;&#1080;_&#1082;&#1091;&#107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Куб"/>
      <sheetName val="РЕКРУТИНГ"/>
      <sheetName val="ВОВЛЕЧЁННОСТЬ"/>
      <sheetName val="АКТИВНОСТЬ БАЗЫ"/>
      <sheetName val="ЗАТРАТЫ_ВОЗНАГРАЖДЕНИЯ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2CE96-B0C7-48C3-A167-EADF57AC9001}">
  <sheetPr codeName="Лист3"/>
  <dimension ref="A1:BP108"/>
  <sheetViews>
    <sheetView topLeftCell="AW34" zoomScale="80" zoomScaleNormal="80" workbookViewId="0">
      <selection activeCell="BM60" sqref="BM60"/>
    </sheetView>
  </sheetViews>
  <sheetFormatPr defaultColWidth="10.28515625" defaultRowHeight="15" outlineLevelCol="1" x14ac:dyDescent="0.25"/>
  <cols>
    <col min="1" max="1" width="56.28515625" customWidth="1"/>
    <col min="2" max="2" width="10.42578125" hidden="1" customWidth="1" outlineLevel="1"/>
    <col min="3" max="3" width="9.28515625" hidden="1" customWidth="1" outlineLevel="1"/>
    <col min="4" max="4" width="10" hidden="1" customWidth="1" outlineLevel="1"/>
    <col min="5" max="5" width="9.42578125" hidden="1" customWidth="1" outlineLevel="1"/>
    <col min="6" max="6" width="9.5703125" hidden="1" customWidth="1" outlineLevel="1"/>
    <col min="7" max="7" width="9.7109375" hidden="1" customWidth="1" outlineLevel="1"/>
    <col min="8" max="8" width="9.42578125" hidden="1" customWidth="1" outlineLevel="1" collapsed="1"/>
    <col min="9" max="9" width="10.7109375" hidden="1" customWidth="1" outlineLevel="1"/>
    <col min="10" max="19" width="11.140625" hidden="1" customWidth="1" outlineLevel="1"/>
    <col min="20" max="20" width="12.5703125" bestFit="1" customWidth="1" collapsed="1"/>
    <col min="21" max="40" width="12.5703125" bestFit="1" customWidth="1"/>
    <col min="41" max="41" width="13.42578125" customWidth="1"/>
    <col min="42" max="43" width="12.5703125" bestFit="1" customWidth="1"/>
    <col min="44" max="51" width="13.42578125" customWidth="1"/>
    <col min="52" max="52" width="13.42578125" style="22" customWidth="1"/>
    <col min="53" max="53" width="14.28515625" style="22" bestFit="1" customWidth="1"/>
    <col min="54" max="55" width="13.42578125" style="22" customWidth="1"/>
    <col min="56" max="56" width="11.5703125" style="22" bestFit="1" customWidth="1"/>
    <col min="57" max="57" width="11.7109375" style="22" bestFit="1" customWidth="1"/>
    <col min="58" max="58" width="12" style="22" bestFit="1" customWidth="1"/>
    <col min="59" max="59" width="11.5703125" style="22" bestFit="1" customWidth="1"/>
    <col min="60" max="60" width="12" style="22" bestFit="1" customWidth="1"/>
    <col min="61" max="61" width="12.140625" style="22" bestFit="1" customWidth="1"/>
    <col min="62" max="62" width="13" style="22" bestFit="1" customWidth="1"/>
    <col min="63" max="64" width="14.28515625" style="22" bestFit="1" customWidth="1"/>
    <col min="65" max="66" width="14.28515625" bestFit="1" customWidth="1"/>
    <col min="67" max="67" width="11.28515625" bestFit="1" customWidth="1"/>
  </cols>
  <sheetData>
    <row r="1" spans="1:64" ht="18.75" x14ac:dyDescent="0.3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</row>
    <row r="2" spans="1:64" ht="18.75" x14ac:dyDescent="0.3">
      <c r="A2" s="154" t="s">
        <v>447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19"/>
      <c r="AS2" s="119"/>
      <c r="AT2" s="119"/>
      <c r="AU2" s="119"/>
      <c r="AV2" s="119"/>
      <c r="AW2" s="119"/>
      <c r="AX2" s="119"/>
      <c r="AY2" s="119"/>
      <c r="AZ2" s="119"/>
    </row>
    <row r="3" spans="1:64" ht="18.75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</row>
    <row r="4" spans="1:64" ht="18.75" x14ac:dyDescent="0.3">
      <c r="A4" s="120" t="s">
        <v>448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</row>
    <row r="5" spans="1:64" ht="18.75" x14ac:dyDescent="0.3">
      <c r="A5" s="156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19"/>
      <c r="AS5" s="119"/>
      <c r="AT5" s="119"/>
      <c r="AU5" s="119"/>
      <c r="AV5" s="119"/>
      <c r="AW5" s="119"/>
      <c r="AX5" s="119"/>
      <c r="AY5" s="119"/>
      <c r="AZ5" s="119"/>
    </row>
    <row r="6" spans="1:64" ht="18.75" x14ac:dyDescent="0.3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</row>
    <row r="7" spans="1:64" ht="18.75" x14ac:dyDescent="0.3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</row>
    <row r="8" spans="1:64" ht="18.75" x14ac:dyDescent="0.3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</row>
    <row r="9" spans="1:64" ht="18.75" x14ac:dyDescent="0.3">
      <c r="A9" s="121" t="s">
        <v>449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</row>
    <row r="10" spans="1:64" s="123" customFormat="1" ht="18.75" x14ac:dyDescent="0.3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</row>
    <row r="11" spans="1:64" s="123" customFormat="1" ht="18.75" x14ac:dyDescent="0.3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64" s="123" customFormat="1" ht="18.75" x14ac:dyDescent="0.3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</row>
    <row r="13" spans="1:64" s="123" customFormat="1" ht="18.75" x14ac:dyDescent="0.3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</row>
    <row r="14" spans="1:64" s="123" customFormat="1" ht="49.15" customHeight="1" x14ac:dyDescent="0.3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</row>
    <row r="15" spans="1:64" s="123" customFormat="1" ht="49.15" customHeight="1" x14ac:dyDescent="0.3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</row>
    <row r="16" spans="1:64" s="123" customFormat="1" ht="49.15" customHeight="1" x14ac:dyDescent="0.3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</row>
    <row r="17" spans="1:68" s="123" customFormat="1" ht="49.15" customHeight="1" x14ac:dyDescent="0.3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</row>
    <row r="18" spans="1:68" s="123" customFormat="1" ht="49.15" customHeight="1" x14ac:dyDescent="0.3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</row>
    <row r="19" spans="1:68" s="123" customFormat="1" ht="49.15" customHeight="1" x14ac:dyDescent="0.3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</row>
    <row r="20" spans="1:68" s="123" customFormat="1" ht="49.15" customHeight="1" x14ac:dyDescent="0.3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</row>
    <row r="21" spans="1:68" s="123" customFormat="1" ht="49.15" customHeight="1" x14ac:dyDescent="0.3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</row>
    <row r="22" spans="1:68" s="123" customFormat="1" ht="49.15" customHeight="1" x14ac:dyDescent="0.3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</row>
    <row r="23" spans="1:68" s="123" customFormat="1" ht="49.15" customHeight="1" x14ac:dyDescent="0.3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</row>
    <row r="24" spans="1:68" ht="49.15" customHeight="1" x14ac:dyDescent="0.3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</row>
    <row r="25" spans="1:68" ht="49.15" customHeight="1" x14ac:dyDescent="0.3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</row>
    <row r="26" spans="1:68" s="17" customFormat="1" ht="19.5" x14ac:dyDescent="0.3">
      <c r="A26" s="143" t="s">
        <v>450</v>
      </c>
      <c r="B26" s="145">
        <v>2020</v>
      </c>
      <c r="C26" s="146"/>
      <c r="D26" s="146"/>
      <c r="E26" s="146"/>
      <c r="F26" s="146"/>
      <c r="G26" s="147"/>
      <c r="H26" s="148">
        <v>2021</v>
      </c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2">
        <v>2022</v>
      </c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>
        <v>2023</v>
      </c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>
        <v>2024</v>
      </c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>
        <v>2025</v>
      </c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</row>
    <row r="27" spans="1:68" s="17" customFormat="1" ht="18.75" x14ac:dyDescent="0.3">
      <c r="A27" s="144"/>
      <c r="B27" s="43">
        <v>44013</v>
      </c>
      <c r="C27" s="43">
        <v>44044</v>
      </c>
      <c r="D27" s="43">
        <v>44075</v>
      </c>
      <c r="E27" s="43">
        <v>44105</v>
      </c>
      <c r="F27" s="43">
        <v>44136</v>
      </c>
      <c r="G27" s="43">
        <v>44166</v>
      </c>
      <c r="H27" s="43">
        <v>44197</v>
      </c>
      <c r="I27" s="43">
        <v>44228</v>
      </c>
      <c r="J27" s="43">
        <v>44256</v>
      </c>
      <c r="K27" s="43">
        <v>44287</v>
      </c>
      <c r="L27" s="43">
        <v>44317</v>
      </c>
      <c r="M27" s="43">
        <v>44348</v>
      </c>
      <c r="N27" s="43">
        <v>44378</v>
      </c>
      <c r="O27" s="43">
        <v>44409</v>
      </c>
      <c r="P27" s="43">
        <v>44440</v>
      </c>
      <c r="Q27" s="43">
        <v>44470</v>
      </c>
      <c r="R27" s="43">
        <v>44501</v>
      </c>
      <c r="S27" s="43">
        <v>44531</v>
      </c>
      <c r="T27" s="18">
        <v>44562</v>
      </c>
      <c r="U27" s="18">
        <v>44593</v>
      </c>
      <c r="V27" s="18">
        <v>44621</v>
      </c>
      <c r="W27" s="18">
        <v>44652</v>
      </c>
      <c r="X27" s="18">
        <v>44682</v>
      </c>
      <c r="Y27" s="18">
        <v>44713</v>
      </c>
      <c r="Z27" s="18">
        <v>44743</v>
      </c>
      <c r="AA27" s="18">
        <v>44774</v>
      </c>
      <c r="AB27" s="18">
        <v>44805</v>
      </c>
      <c r="AC27" s="18">
        <v>44835</v>
      </c>
      <c r="AD27" s="18">
        <v>44866</v>
      </c>
      <c r="AE27" s="18">
        <v>44896</v>
      </c>
      <c r="AF27" s="18">
        <v>44927</v>
      </c>
      <c r="AG27" s="18">
        <v>44958</v>
      </c>
      <c r="AH27" s="18">
        <v>44986</v>
      </c>
      <c r="AI27" s="18">
        <v>45017</v>
      </c>
      <c r="AJ27" s="18">
        <v>45047</v>
      </c>
      <c r="AK27" s="18">
        <v>45078</v>
      </c>
      <c r="AL27" s="18">
        <v>45108</v>
      </c>
      <c r="AM27" s="18">
        <v>45139</v>
      </c>
      <c r="AN27" s="18">
        <v>45170</v>
      </c>
      <c r="AO27" s="18">
        <v>45200</v>
      </c>
      <c r="AP27" s="18">
        <v>45231</v>
      </c>
      <c r="AQ27" s="18">
        <v>45261</v>
      </c>
      <c r="AR27" s="18">
        <v>45292</v>
      </c>
      <c r="AS27" s="18">
        <v>45323</v>
      </c>
      <c r="AT27" s="18">
        <v>45352</v>
      </c>
      <c r="AU27" s="18">
        <v>45383</v>
      </c>
      <c r="AV27" s="18">
        <v>45413</v>
      </c>
      <c r="AW27" s="18">
        <v>45444</v>
      </c>
      <c r="AX27" s="18">
        <v>45474</v>
      </c>
      <c r="AY27" s="18">
        <v>45505</v>
      </c>
      <c r="AZ27" s="18">
        <v>45536</v>
      </c>
      <c r="BA27" s="18">
        <v>45566</v>
      </c>
      <c r="BB27" s="18">
        <v>45597</v>
      </c>
      <c r="BC27" s="18">
        <v>45627</v>
      </c>
      <c r="BD27" s="18">
        <v>45658</v>
      </c>
      <c r="BE27" s="18">
        <v>45689</v>
      </c>
      <c r="BF27" s="18">
        <v>45717</v>
      </c>
      <c r="BG27" s="18">
        <v>45748</v>
      </c>
      <c r="BH27" s="18">
        <v>45778</v>
      </c>
      <c r="BI27" s="18">
        <v>45809</v>
      </c>
      <c r="BJ27" s="18">
        <v>45839</v>
      </c>
      <c r="BK27" s="18">
        <v>45870</v>
      </c>
      <c r="BL27" s="18">
        <v>45901</v>
      </c>
      <c r="BM27" s="18">
        <v>45931</v>
      </c>
      <c r="BN27" s="18">
        <v>45962</v>
      </c>
      <c r="BO27" s="18">
        <v>45992</v>
      </c>
    </row>
    <row r="28" spans="1:68" ht="37.5" customHeight="1" x14ac:dyDescent="0.25">
      <c r="A28" s="124" t="s">
        <v>451</v>
      </c>
      <c r="B28" s="125">
        <f>B40+B50+B59</f>
        <v>198153</v>
      </c>
      <c r="C28" s="125">
        <f t="shared" ref="C28:BP29" si="0">C40+C50+C59</f>
        <v>229611</v>
      </c>
      <c r="D28" s="125">
        <f t="shared" si="0"/>
        <v>268153</v>
      </c>
      <c r="E28" s="125">
        <f t="shared" si="0"/>
        <v>306233</v>
      </c>
      <c r="F28" s="125">
        <f t="shared" si="0"/>
        <v>334615</v>
      </c>
      <c r="G28" s="125">
        <f t="shared" si="0"/>
        <v>358917</v>
      </c>
      <c r="H28" s="125">
        <f t="shared" si="0"/>
        <v>381739</v>
      </c>
      <c r="I28" s="125">
        <f t="shared" si="0"/>
        <v>398360</v>
      </c>
      <c r="J28" s="125">
        <f t="shared" si="0"/>
        <v>413821</v>
      </c>
      <c r="K28" s="125">
        <f t="shared" si="0"/>
        <v>431854</v>
      </c>
      <c r="L28" s="125">
        <f t="shared" si="0"/>
        <v>446708</v>
      </c>
      <c r="M28" s="125">
        <f t="shared" si="0"/>
        <v>458901</v>
      </c>
      <c r="N28" s="125">
        <f t="shared" si="0"/>
        <v>470804</v>
      </c>
      <c r="O28" s="125">
        <f t="shared" si="0"/>
        <v>481912</v>
      </c>
      <c r="P28" s="125">
        <f t="shared" si="0"/>
        <v>492264</v>
      </c>
      <c r="Q28" s="125">
        <f t="shared" si="0"/>
        <v>505934</v>
      </c>
      <c r="R28" s="125">
        <f t="shared" si="0"/>
        <v>519201</v>
      </c>
      <c r="S28" s="125">
        <f t="shared" si="0"/>
        <v>529969</v>
      </c>
      <c r="T28" s="57">
        <f t="shared" si="0"/>
        <v>542170</v>
      </c>
      <c r="U28" s="57">
        <f t="shared" si="0"/>
        <v>551222</v>
      </c>
      <c r="V28" s="57">
        <f t="shared" si="0"/>
        <v>559430</v>
      </c>
      <c r="W28" s="57">
        <f t="shared" si="0"/>
        <v>568020</v>
      </c>
      <c r="X28" s="57">
        <f t="shared" si="0"/>
        <v>575435</v>
      </c>
      <c r="Y28" s="57">
        <f t="shared" si="0"/>
        <v>579487</v>
      </c>
      <c r="Z28" s="57">
        <f t="shared" si="0"/>
        <v>586851</v>
      </c>
      <c r="AA28" s="57">
        <f t="shared" si="0"/>
        <v>594069</v>
      </c>
      <c r="AB28" s="57">
        <f t="shared" si="0"/>
        <v>602245</v>
      </c>
      <c r="AC28" s="57">
        <f t="shared" si="0"/>
        <v>611948</v>
      </c>
      <c r="AD28" s="57">
        <f t="shared" si="0"/>
        <v>622230</v>
      </c>
      <c r="AE28" s="57">
        <f t="shared" si="0"/>
        <v>632995</v>
      </c>
      <c r="AF28" s="57">
        <f t="shared" si="0"/>
        <v>651107</v>
      </c>
      <c r="AG28" s="57">
        <f t="shared" si="0"/>
        <v>661122</v>
      </c>
      <c r="AH28" s="57">
        <f t="shared" si="0"/>
        <v>674189</v>
      </c>
      <c r="AI28" s="57">
        <f t="shared" si="0"/>
        <v>687157</v>
      </c>
      <c r="AJ28" s="57">
        <f t="shared" si="0"/>
        <v>698478</v>
      </c>
      <c r="AK28" s="57">
        <f t="shared" si="0"/>
        <v>708749</v>
      </c>
      <c r="AL28" s="57">
        <f t="shared" si="0"/>
        <v>718021</v>
      </c>
      <c r="AM28" s="57">
        <f t="shared" si="0"/>
        <v>726822</v>
      </c>
      <c r="AN28" s="57">
        <f t="shared" si="0"/>
        <v>735671</v>
      </c>
      <c r="AO28" s="57">
        <f t="shared" si="0"/>
        <v>745372</v>
      </c>
      <c r="AP28" s="57">
        <f t="shared" si="0"/>
        <v>755347</v>
      </c>
      <c r="AQ28" s="57">
        <f t="shared" si="0"/>
        <v>764507</v>
      </c>
      <c r="AR28" s="57">
        <f t="shared" si="0"/>
        <v>943998</v>
      </c>
      <c r="AS28" s="57">
        <f t="shared" si="0"/>
        <v>1015917</v>
      </c>
      <c r="AT28" s="57">
        <f t="shared" si="0"/>
        <v>1064127</v>
      </c>
      <c r="AU28" s="57">
        <f t="shared" si="0"/>
        <v>1104325</v>
      </c>
      <c r="AV28" s="57">
        <f t="shared" si="0"/>
        <v>1134312</v>
      </c>
      <c r="AW28" s="57">
        <f t="shared" si="0"/>
        <v>1158527</v>
      </c>
      <c r="AX28" s="57">
        <f t="shared" si="0"/>
        <v>1177656</v>
      </c>
      <c r="AY28" s="57">
        <f t="shared" si="0"/>
        <v>1195013</v>
      </c>
      <c r="AZ28" s="57">
        <f t="shared" si="0"/>
        <v>1211219</v>
      </c>
      <c r="BA28" s="57">
        <f t="shared" si="0"/>
        <v>1224420</v>
      </c>
      <c r="BB28" s="57">
        <f t="shared" si="0"/>
        <v>1236047</v>
      </c>
      <c r="BC28" s="57">
        <f t="shared" si="0"/>
        <v>1249641</v>
      </c>
      <c r="BD28" s="57">
        <f t="shared" si="0"/>
        <v>1262650</v>
      </c>
      <c r="BE28" s="57">
        <f t="shared" si="0"/>
        <v>1272291</v>
      </c>
      <c r="BF28" s="57">
        <f t="shared" si="0"/>
        <v>1285597</v>
      </c>
      <c r="BG28" s="57">
        <f t="shared" si="0"/>
        <v>1296890</v>
      </c>
      <c r="BH28" s="57">
        <f t="shared" si="0"/>
        <v>1306983</v>
      </c>
      <c r="BI28" s="57">
        <f t="shared" si="0"/>
        <v>1315430</v>
      </c>
      <c r="BJ28" s="57">
        <f t="shared" si="0"/>
        <v>1322649</v>
      </c>
      <c r="BK28" s="57">
        <f t="shared" si="0"/>
        <v>1330315</v>
      </c>
      <c r="BL28" s="57">
        <f t="shared" si="0"/>
        <v>1338290</v>
      </c>
      <c r="BM28" s="57">
        <f t="shared" si="0"/>
        <v>1360186</v>
      </c>
      <c r="BN28" s="57">
        <f t="shared" si="0"/>
        <v>1418246</v>
      </c>
      <c r="BO28" s="57">
        <f t="shared" si="0"/>
        <v>0</v>
      </c>
      <c r="BP28" s="57">
        <f t="shared" si="0"/>
        <v>0</v>
      </c>
    </row>
    <row r="29" spans="1:68" ht="33" x14ac:dyDescent="0.25">
      <c r="A29" s="23" t="s">
        <v>452</v>
      </c>
      <c r="B29" s="45">
        <f>B41+B51+B60</f>
        <v>31458</v>
      </c>
      <c r="C29" s="45">
        <f t="shared" si="0"/>
        <v>38542</v>
      </c>
      <c r="D29" s="45">
        <f t="shared" si="0"/>
        <v>38080</v>
      </c>
      <c r="E29" s="45">
        <f t="shared" si="0"/>
        <v>28382</v>
      </c>
      <c r="F29" s="45">
        <f t="shared" si="0"/>
        <v>24302</v>
      </c>
      <c r="G29" s="45">
        <f t="shared" si="0"/>
        <v>22822</v>
      </c>
      <c r="H29" s="45">
        <f t="shared" si="0"/>
        <v>16621</v>
      </c>
      <c r="I29" s="45">
        <f t="shared" si="0"/>
        <v>15461</v>
      </c>
      <c r="J29" s="45">
        <f t="shared" si="0"/>
        <v>18033</v>
      </c>
      <c r="K29" s="45">
        <f t="shared" si="0"/>
        <v>14854</v>
      </c>
      <c r="L29" s="45">
        <f t="shared" si="0"/>
        <v>12193</v>
      </c>
      <c r="M29" s="45">
        <f t="shared" si="0"/>
        <v>11903</v>
      </c>
      <c r="N29" s="45">
        <f t="shared" si="0"/>
        <v>11108</v>
      </c>
      <c r="O29" s="45">
        <f t="shared" si="0"/>
        <v>10352</v>
      </c>
      <c r="P29" s="45">
        <f t="shared" si="0"/>
        <v>13670</v>
      </c>
      <c r="Q29" s="45">
        <f t="shared" si="0"/>
        <v>13267</v>
      </c>
      <c r="R29" s="45">
        <f t="shared" si="0"/>
        <v>10768</v>
      </c>
      <c r="S29" s="45">
        <f t="shared" si="0"/>
        <v>12201</v>
      </c>
      <c r="T29" s="45">
        <f t="shared" si="0"/>
        <v>9052</v>
      </c>
      <c r="U29" s="45">
        <f t="shared" si="0"/>
        <v>8208</v>
      </c>
      <c r="V29" s="45">
        <f t="shared" si="0"/>
        <v>8590</v>
      </c>
      <c r="W29" s="45">
        <f t="shared" si="0"/>
        <v>7415</v>
      </c>
      <c r="X29" s="45">
        <f t="shared" si="0"/>
        <v>4052</v>
      </c>
      <c r="Y29" s="45">
        <f t="shared" si="0"/>
        <v>7364</v>
      </c>
      <c r="Z29" s="45">
        <f t="shared" si="0"/>
        <v>7218</v>
      </c>
      <c r="AA29" s="45">
        <f t="shared" si="0"/>
        <v>8176</v>
      </c>
      <c r="AB29" s="45">
        <f t="shared" si="0"/>
        <v>9703</v>
      </c>
      <c r="AC29" s="45">
        <f t="shared" si="0"/>
        <v>10282</v>
      </c>
      <c r="AD29" s="45">
        <f t="shared" si="0"/>
        <v>10765</v>
      </c>
      <c r="AE29" s="45">
        <f t="shared" si="0"/>
        <v>18112</v>
      </c>
      <c r="AF29" s="45">
        <f t="shared" si="0"/>
        <v>10015</v>
      </c>
      <c r="AG29" s="45">
        <f t="shared" si="0"/>
        <v>13067</v>
      </c>
      <c r="AH29" s="45">
        <f t="shared" si="0"/>
        <v>12968</v>
      </c>
      <c r="AI29" s="45">
        <f t="shared" si="0"/>
        <v>11321</v>
      </c>
      <c r="AJ29" s="45">
        <f t="shared" si="0"/>
        <v>10271</v>
      </c>
      <c r="AK29" s="45">
        <f t="shared" si="0"/>
        <v>9272</v>
      </c>
      <c r="AL29" s="45">
        <f t="shared" si="0"/>
        <v>8801</v>
      </c>
      <c r="AM29" s="45">
        <f t="shared" si="0"/>
        <v>8849</v>
      </c>
      <c r="AN29" s="45">
        <f t="shared" si="0"/>
        <v>9701</v>
      </c>
      <c r="AO29" s="45">
        <f t="shared" si="0"/>
        <v>9975</v>
      </c>
      <c r="AP29" s="45">
        <f t="shared" si="0"/>
        <v>9160</v>
      </c>
      <c r="AQ29" s="45">
        <f t="shared" si="0"/>
        <v>179491</v>
      </c>
      <c r="AR29" s="45">
        <f t="shared" si="0"/>
        <v>71919</v>
      </c>
      <c r="AS29" s="45">
        <f t="shared" si="0"/>
        <v>48210</v>
      </c>
      <c r="AT29" s="45">
        <f t="shared" si="0"/>
        <v>40198</v>
      </c>
      <c r="AU29" s="45">
        <f t="shared" si="0"/>
        <v>29987</v>
      </c>
      <c r="AV29" s="45">
        <f t="shared" si="0"/>
        <v>24215</v>
      </c>
      <c r="AW29" s="45">
        <f t="shared" si="0"/>
        <v>19129</v>
      </c>
      <c r="AX29" s="45">
        <f t="shared" si="0"/>
        <v>17357</v>
      </c>
      <c r="AY29" s="45">
        <f t="shared" si="0"/>
        <v>16206</v>
      </c>
      <c r="AZ29" s="45">
        <f t="shared" si="0"/>
        <v>13201</v>
      </c>
      <c r="BA29" s="45">
        <f t="shared" si="0"/>
        <v>11627</v>
      </c>
      <c r="BB29" s="45">
        <f t="shared" si="0"/>
        <v>13594</v>
      </c>
      <c r="BC29" s="45">
        <f t="shared" si="0"/>
        <v>13009</v>
      </c>
      <c r="BD29" s="45">
        <f t="shared" si="0"/>
        <v>9641</v>
      </c>
      <c r="BE29" s="45">
        <f t="shared" si="0"/>
        <v>13306</v>
      </c>
      <c r="BF29" s="45">
        <f t="shared" si="0"/>
        <v>11293</v>
      </c>
      <c r="BG29" s="45">
        <f t="shared" si="0"/>
        <v>10093</v>
      </c>
      <c r="BH29" s="45">
        <f t="shared" si="0"/>
        <v>8447</v>
      </c>
      <c r="BI29" s="45">
        <f t="shared" si="0"/>
        <v>7219</v>
      </c>
      <c r="BJ29" s="45">
        <f t="shared" si="0"/>
        <v>7666</v>
      </c>
      <c r="BK29" s="45">
        <f t="shared" si="0"/>
        <v>7975</v>
      </c>
      <c r="BL29" s="45">
        <f t="shared" si="0"/>
        <v>21896</v>
      </c>
      <c r="BM29" s="165">
        <f t="shared" si="0"/>
        <v>58060</v>
      </c>
      <c r="BN29" s="45">
        <f t="shared" si="0"/>
        <v>28499</v>
      </c>
      <c r="BO29" s="45">
        <f t="shared" si="0"/>
        <v>0</v>
      </c>
      <c r="BP29" s="45">
        <f t="shared" si="0"/>
        <v>0</v>
      </c>
    </row>
    <row r="30" spans="1:68" ht="16.5" x14ac:dyDescent="0.25">
      <c r="A30" s="47" t="s">
        <v>453</v>
      </c>
      <c r="B30" s="60"/>
      <c r="C30" s="60">
        <f t="shared" ref="C30:BN31" si="1">+C28/B28-1</f>
        <v>0.15875611270079171</v>
      </c>
      <c r="D30" s="60">
        <f t="shared" si="1"/>
        <v>0.16785781169020653</v>
      </c>
      <c r="E30" s="60">
        <f t="shared" si="1"/>
        <v>0.14200848023329971</v>
      </c>
      <c r="F30" s="60">
        <f t="shared" si="1"/>
        <v>9.2681063112074691E-2</v>
      </c>
      <c r="G30" s="60">
        <f t="shared" si="1"/>
        <v>7.2626750145689867E-2</v>
      </c>
      <c r="H30" s="60">
        <f t="shared" si="1"/>
        <v>6.3585731520100719E-2</v>
      </c>
      <c r="I30" s="60">
        <f t="shared" si="1"/>
        <v>4.3540219888457798E-2</v>
      </c>
      <c r="J30" s="60">
        <f t="shared" si="1"/>
        <v>3.8811627673461135E-2</v>
      </c>
      <c r="K30" s="60">
        <f t="shared" si="1"/>
        <v>4.357681219657783E-2</v>
      </c>
      <c r="L30" s="60">
        <f t="shared" si="1"/>
        <v>3.4395883794060111E-2</v>
      </c>
      <c r="M30" s="60">
        <f t="shared" si="1"/>
        <v>2.7295235366279647E-2</v>
      </c>
      <c r="N30" s="60">
        <f t="shared" si="1"/>
        <v>2.59380563563818E-2</v>
      </c>
      <c r="O30" s="60">
        <f t="shared" si="1"/>
        <v>2.3593682296666918E-2</v>
      </c>
      <c r="P30" s="60">
        <f t="shared" si="1"/>
        <v>2.1481100283869292E-2</v>
      </c>
      <c r="Q30" s="60">
        <f t="shared" si="1"/>
        <v>2.7769652056619964E-2</v>
      </c>
      <c r="R30" s="60">
        <f t="shared" si="1"/>
        <v>2.6222787952578708E-2</v>
      </c>
      <c r="S30" s="60">
        <f t="shared" si="1"/>
        <v>2.0739559438444743E-2</v>
      </c>
      <c r="T30" s="60">
        <f t="shared" si="1"/>
        <v>2.3022101292717201E-2</v>
      </c>
      <c r="U30" s="60">
        <f t="shared" si="1"/>
        <v>1.6695870298983673E-2</v>
      </c>
      <c r="V30" s="60">
        <f t="shared" si="1"/>
        <v>1.4890552263879142E-2</v>
      </c>
      <c r="W30" s="60">
        <f t="shared" si="1"/>
        <v>1.5354914824017296E-2</v>
      </c>
      <c r="X30" s="60">
        <f t="shared" si="1"/>
        <v>1.3054117812753008E-2</v>
      </c>
      <c r="Y30" s="60">
        <f t="shared" si="1"/>
        <v>7.0416293760373616E-3</v>
      </c>
      <c r="Z30" s="60">
        <f t="shared" si="1"/>
        <v>1.2707791546661129E-2</v>
      </c>
      <c r="AA30" s="60">
        <f t="shared" si="1"/>
        <v>1.2299544518114436E-2</v>
      </c>
      <c r="AB30" s="60">
        <f t="shared" si="1"/>
        <v>1.3762711065549604E-2</v>
      </c>
      <c r="AC30" s="60">
        <f t="shared" si="1"/>
        <v>1.6111383241039778E-2</v>
      </c>
      <c r="AD30" s="60">
        <f t="shared" si="1"/>
        <v>1.6802081222587528E-2</v>
      </c>
      <c r="AE30" s="60">
        <f t="shared" si="1"/>
        <v>1.7300676598685394E-2</v>
      </c>
      <c r="AF30" s="60">
        <f t="shared" si="1"/>
        <v>2.8613180198895805E-2</v>
      </c>
      <c r="AG30" s="60">
        <f t="shared" si="1"/>
        <v>1.5381496436069675E-2</v>
      </c>
      <c r="AH30" s="60">
        <f t="shared" si="1"/>
        <v>1.9764884544758665E-2</v>
      </c>
      <c r="AI30" s="60">
        <f t="shared" si="1"/>
        <v>1.9234962302855818E-2</v>
      </c>
      <c r="AJ30" s="60">
        <f t="shared" si="1"/>
        <v>1.6475128682382545E-2</v>
      </c>
      <c r="AK30" s="60">
        <f t="shared" si="1"/>
        <v>1.4704829643882755E-2</v>
      </c>
      <c r="AL30" s="60">
        <f t="shared" si="1"/>
        <v>1.3082205406991676E-2</v>
      </c>
      <c r="AM30" s="60">
        <f t="shared" si="1"/>
        <v>1.2257301666664278E-2</v>
      </c>
      <c r="AN30" s="60">
        <f t="shared" si="1"/>
        <v>1.2174920406922141E-2</v>
      </c>
      <c r="AO30" s="60">
        <f t="shared" si="1"/>
        <v>1.3186601075752646E-2</v>
      </c>
      <c r="AP30" s="60">
        <f t="shared" si="1"/>
        <v>1.3382579436844955E-2</v>
      </c>
      <c r="AQ30" s="60">
        <f t="shared" si="1"/>
        <v>1.2126876786430651E-2</v>
      </c>
      <c r="AR30" s="60">
        <f t="shared" si="1"/>
        <v>0.23478006087583236</v>
      </c>
      <c r="AS30" s="60">
        <f t="shared" si="1"/>
        <v>7.618554276598033E-2</v>
      </c>
      <c r="AT30" s="60">
        <f t="shared" si="1"/>
        <v>4.7454664111339806E-2</v>
      </c>
      <c r="AU30" s="60">
        <f t="shared" si="1"/>
        <v>3.7775566262297611E-2</v>
      </c>
      <c r="AV30" s="60">
        <f t="shared" si="1"/>
        <v>2.7154143934077446E-2</v>
      </c>
      <c r="AW30" s="60">
        <f t="shared" si="1"/>
        <v>2.1347742067438169E-2</v>
      </c>
      <c r="AX30" s="60">
        <f t="shared" si="1"/>
        <v>1.6511483979225305E-2</v>
      </c>
      <c r="AY30" s="60">
        <f t="shared" si="1"/>
        <v>1.4738599387257301E-2</v>
      </c>
      <c r="AZ30" s="60">
        <f t="shared" si="1"/>
        <v>1.3561358746724927E-2</v>
      </c>
      <c r="BA30" s="60">
        <f t="shared" si="1"/>
        <v>1.0898937351544236E-2</v>
      </c>
      <c r="BB30" s="60">
        <f t="shared" si="1"/>
        <v>9.4959246010355436E-3</v>
      </c>
      <c r="BC30" s="60">
        <f t="shared" si="1"/>
        <v>1.0997963669666211E-2</v>
      </c>
      <c r="BD30" s="60">
        <f t="shared" si="1"/>
        <v>1.0410189806512538E-2</v>
      </c>
      <c r="BE30" s="60">
        <f t="shared" si="1"/>
        <v>7.6355284520650546E-3</v>
      </c>
      <c r="BF30" s="60">
        <f t="shared" si="1"/>
        <v>1.0458299241289826E-2</v>
      </c>
      <c r="BG30" s="60">
        <f t="shared" si="1"/>
        <v>8.7842457628635184E-3</v>
      </c>
      <c r="BH30" s="60">
        <f t="shared" si="1"/>
        <v>7.7824642028236912E-3</v>
      </c>
      <c r="BI30" s="60">
        <f t="shared" si="1"/>
        <v>6.4629761825516496E-3</v>
      </c>
      <c r="BJ30" s="60">
        <f t="shared" si="1"/>
        <v>5.4879393050182301E-3</v>
      </c>
      <c r="BK30" s="60">
        <f t="shared" si="1"/>
        <v>5.7959443510711139E-3</v>
      </c>
      <c r="BL30" s="60">
        <f t="shared" si="1"/>
        <v>5.994820775530707E-3</v>
      </c>
      <c r="BM30" s="60">
        <f t="shared" si="1"/>
        <v>1.6361177323300558E-2</v>
      </c>
      <c r="BN30" s="60">
        <f t="shared" si="1"/>
        <v>4.2685338622806102E-2</v>
      </c>
      <c r="BO30" s="60">
        <f t="shared" ref="BO30:BP31" si="2">+BO28/BN28-1</f>
        <v>-1</v>
      </c>
      <c r="BP30" s="60" t="e">
        <f t="shared" si="2"/>
        <v>#DIV/0!</v>
      </c>
    </row>
    <row r="31" spans="1:68" ht="16.5" x14ac:dyDescent="0.25">
      <c r="A31" s="47" t="s">
        <v>454</v>
      </c>
      <c r="B31" s="115"/>
      <c r="C31" s="115">
        <f t="shared" si="1"/>
        <v>0.22518914107699151</v>
      </c>
      <c r="D31" s="115">
        <f t="shared" si="1"/>
        <v>-1.1986923356338552E-2</v>
      </c>
      <c r="E31" s="115">
        <f t="shared" si="1"/>
        <v>-0.25467436974789914</v>
      </c>
      <c r="F31" s="115">
        <f t="shared" si="1"/>
        <v>-0.14375308293989153</v>
      </c>
      <c r="G31" s="115">
        <f t="shared" si="1"/>
        <v>-6.0900337420788375E-2</v>
      </c>
      <c r="H31" s="115">
        <f t="shared" si="1"/>
        <v>-0.27171150644115327</v>
      </c>
      <c r="I31" s="115">
        <f t="shared" si="1"/>
        <v>-6.9791227964623115E-2</v>
      </c>
      <c r="J31" s="115">
        <f t="shared" si="1"/>
        <v>0.16635405213116883</v>
      </c>
      <c r="K31" s="115">
        <f t="shared" si="1"/>
        <v>-0.17628791659734933</v>
      </c>
      <c r="L31" s="115">
        <f t="shared" si="1"/>
        <v>-0.17914366500605894</v>
      </c>
      <c r="M31" s="115">
        <f t="shared" si="1"/>
        <v>-2.3784138440088531E-2</v>
      </c>
      <c r="N31" s="115">
        <f t="shared" si="1"/>
        <v>-6.6789884902965668E-2</v>
      </c>
      <c r="O31" s="115">
        <f t="shared" si="1"/>
        <v>-6.8059056535829998E-2</v>
      </c>
      <c r="P31" s="115">
        <f t="shared" si="1"/>
        <v>0.32051777434312201</v>
      </c>
      <c r="Q31" s="115">
        <f t="shared" si="1"/>
        <v>-2.9480614484272083E-2</v>
      </c>
      <c r="R31" s="115">
        <f t="shared" si="1"/>
        <v>-0.18836210145473731</v>
      </c>
      <c r="S31" s="115">
        <f t="shared" si="1"/>
        <v>0.13307949479940562</v>
      </c>
      <c r="T31" s="60">
        <f t="shared" si="1"/>
        <v>-0.25809359888533723</v>
      </c>
      <c r="U31" s="60">
        <f t="shared" si="1"/>
        <v>-9.3239063190455163E-2</v>
      </c>
      <c r="V31" s="60">
        <f t="shared" si="1"/>
        <v>4.6539961013645215E-2</v>
      </c>
      <c r="W31" s="60">
        <f t="shared" si="1"/>
        <v>-0.13678696158323633</v>
      </c>
      <c r="X31" s="60">
        <f t="shared" si="1"/>
        <v>-0.45354012137558997</v>
      </c>
      <c r="Y31" s="60">
        <f t="shared" si="1"/>
        <v>0.81737413622902277</v>
      </c>
      <c r="Z31" s="60">
        <f t="shared" si="1"/>
        <v>-1.9826181423139633E-2</v>
      </c>
      <c r="AA31" s="60">
        <f t="shared" si="1"/>
        <v>0.13272374619008032</v>
      </c>
      <c r="AB31" s="60">
        <f t="shared" si="1"/>
        <v>0.18676614481409004</v>
      </c>
      <c r="AC31" s="60">
        <f t="shared" si="1"/>
        <v>5.9672266309388933E-2</v>
      </c>
      <c r="AD31" s="60">
        <f t="shared" si="1"/>
        <v>4.6975296634895969E-2</v>
      </c>
      <c r="AE31" s="60">
        <f t="shared" si="1"/>
        <v>0.6824895494658616</v>
      </c>
      <c r="AF31" s="60">
        <f t="shared" si="1"/>
        <v>-0.44705167844522964</v>
      </c>
      <c r="AG31" s="60">
        <f t="shared" si="1"/>
        <v>0.30474288567149266</v>
      </c>
      <c r="AH31" s="60">
        <f t="shared" si="1"/>
        <v>-7.5763373383331833E-3</v>
      </c>
      <c r="AI31" s="60">
        <f t="shared" si="1"/>
        <v>-0.12700493522516965</v>
      </c>
      <c r="AJ31" s="60">
        <f t="shared" si="1"/>
        <v>-9.2747990460206653E-2</v>
      </c>
      <c r="AK31" s="60">
        <f t="shared" si="1"/>
        <v>-9.7264141758348743E-2</v>
      </c>
      <c r="AL31" s="60">
        <f t="shared" si="1"/>
        <v>-5.0798101811906804E-2</v>
      </c>
      <c r="AM31" s="60">
        <f t="shared" si="1"/>
        <v>5.4539256902623734E-3</v>
      </c>
      <c r="AN31" s="60">
        <f t="shared" si="1"/>
        <v>9.6282065770143532E-2</v>
      </c>
      <c r="AO31" s="60">
        <f t="shared" si="1"/>
        <v>2.8244510875167439E-2</v>
      </c>
      <c r="AP31" s="60">
        <f t="shared" si="1"/>
        <v>-8.1704260651629057E-2</v>
      </c>
      <c r="AQ31" s="60">
        <f t="shared" si="1"/>
        <v>18.595087336244543</v>
      </c>
      <c r="AR31" s="60">
        <f t="shared" si="1"/>
        <v>-0.59931695739619251</v>
      </c>
      <c r="AS31" s="60">
        <f t="shared" si="1"/>
        <v>-0.32966253702081505</v>
      </c>
      <c r="AT31" s="60">
        <f t="shared" si="1"/>
        <v>-0.16618958722256794</v>
      </c>
      <c r="AU31" s="60">
        <f t="shared" si="1"/>
        <v>-0.25401761281655799</v>
      </c>
      <c r="AV31" s="60">
        <f t="shared" si="1"/>
        <v>-0.19248340947744025</v>
      </c>
      <c r="AW31" s="60">
        <f t="shared" si="1"/>
        <v>-0.21003510220937438</v>
      </c>
      <c r="AX31" s="60">
        <f t="shared" si="1"/>
        <v>-9.2634220293794756E-2</v>
      </c>
      <c r="AY31" s="60">
        <f t="shared" si="1"/>
        <v>-6.6313302990148038E-2</v>
      </c>
      <c r="AZ31" s="60">
        <f t="shared" si="1"/>
        <v>-0.18542515117857583</v>
      </c>
      <c r="BA31" s="60">
        <f t="shared" si="1"/>
        <v>-0.11923339140974165</v>
      </c>
      <c r="BB31" s="60">
        <f t="shared" si="1"/>
        <v>0.16917519566526185</v>
      </c>
      <c r="BC31" s="60">
        <f t="shared" si="1"/>
        <v>-4.3033691334412261E-2</v>
      </c>
      <c r="BD31" s="60">
        <f t="shared" si="1"/>
        <v>-0.25889768621723419</v>
      </c>
      <c r="BE31" s="60">
        <f t="shared" si="1"/>
        <v>0.380147287625765</v>
      </c>
      <c r="BF31" s="60">
        <f t="shared" si="1"/>
        <v>-0.15128513452577785</v>
      </c>
      <c r="BG31" s="60">
        <f t="shared" si="1"/>
        <v>-0.10626051536349956</v>
      </c>
      <c r="BH31" s="60">
        <f t="shared" si="1"/>
        <v>-0.16308332507678591</v>
      </c>
      <c r="BI31" s="60">
        <f t="shared" si="1"/>
        <v>-0.1453770569432935</v>
      </c>
      <c r="BJ31" s="60">
        <f t="shared" si="1"/>
        <v>6.1919933508796321E-2</v>
      </c>
      <c r="BK31" s="60">
        <f t="shared" si="1"/>
        <v>4.0307852856770188E-2</v>
      </c>
      <c r="BL31" s="60">
        <f t="shared" si="1"/>
        <v>1.745579937304075</v>
      </c>
      <c r="BM31" s="60">
        <f t="shared" si="1"/>
        <v>1.6516258677383999</v>
      </c>
      <c r="BN31" s="60">
        <f t="shared" si="1"/>
        <v>-0.50914571133310371</v>
      </c>
      <c r="BO31" s="60">
        <f t="shared" si="2"/>
        <v>-1</v>
      </c>
      <c r="BP31" s="60" t="e">
        <f t="shared" si="2"/>
        <v>#DIV/0!</v>
      </c>
    </row>
    <row r="32" spans="1:68" ht="16.5" x14ac:dyDescent="0.25">
      <c r="A32" s="47" t="s">
        <v>455</v>
      </c>
      <c r="B32" s="115">
        <f t="shared" ref="B32:BP32" si="3">+B29/B28</f>
        <v>0.15875611270079182</v>
      </c>
      <c r="C32" s="115">
        <f t="shared" si="3"/>
        <v>0.16785781169020647</v>
      </c>
      <c r="D32" s="115">
        <f t="shared" si="3"/>
        <v>0.14200848023329965</v>
      </c>
      <c r="E32" s="115">
        <f t="shared" si="3"/>
        <v>9.2681063112074788E-2</v>
      </c>
      <c r="F32" s="115">
        <f t="shared" si="3"/>
        <v>7.2626750145689825E-2</v>
      </c>
      <c r="G32" s="115">
        <f t="shared" si="3"/>
        <v>6.3585731520100747E-2</v>
      </c>
      <c r="H32" s="115">
        <f t="shared" si="3"/>
        <v>4.3540219888457819E-2</v>
      </c>
      <c r="I32" s="115">
        <f t="shared" si="3"/>
        <v>3.8811627673461191E-2</v>
      </c>
      <c r="J32" s="115">
        <f t="shared" si="3"/>
        <v>4.3576812196577747E-2</v>
      </c>
      <c r="K32" s="115">
        <f t="shared" si="3"/>
        <v>3.4395883794060028E-2</v>
      </c>
      <c r="L32" s="115">
        <f t="shared" si="3"/>
        <v>2.7295235366279539E-2</v>
      </c>
      <c r="M32" s="115">
        <f t="shared" si="3"/>
        <v>2.5938056356381876E-2</v>
      </c>
      <c r="N32" s="115">
        <f t="shared" si="3"/>
        <v>2.3593682296666977E-2</v>
      </c>
      <c r="O32" s="115">
        <f t="shared" si="3"/>
        <v>2.1481100283869254E-2</v>
      </c>
      <c r="P32" s="115">
        <f t="shared" si="3"/>
        <v>2.7769652056620023E-2</v>
      </c>
      <c r="Q32" s="115">
        <f t="shared" si="3"/>
        <v>2.6222787952578794E-2</v>
      </c>
      <c r="R32" s="115">
        <f t="shared" si="3"/>
        <v>2.0739559438444841E-2</v>
      </c>
      <c r="S32" s="115">
        <f t="shared" si="3"/>
        <v>2.3022101292717121E-2</v>
      </c>
      <c r="T32" s="60">
        <f t="shared" si="3"/>
        <v>1.6695870298983714E-2</v>
      </c>
      <c r="U32" s="60">
        <f t="shared" si="3"/>
        <v>1.4890552263879163E-2</v>
      </c>
      <c r="V32" s="60">
        <f t="shared" si="3"/>
        <v>1.5354914824017303E-2</v>
      </c>
      <c r="W32" s="60">
        <f t="shared" si="3"/>
        <v>1.3054117812753072E-2</v>
      </c>
      <c r="X32" s="60">
        <f t="shared" si="3"/>
        <v>7.0416293760372584E-3</v>
      </c>
      <c r="Y32" s="60">
        <f t="shared" si="3"/>
        <v>1.2707791546661098E-2</v>
      </c>
      <c r="Z32" s="60">
        <f t="shared" si="3"/>
        <v>1.2299544518114479E-2</v>
      </c>
      <c r="AA32" s="60">
        <f t="shared" si="3"/>
        <v>1.3762711065549625E-2</v>
      </c>
      <c r="AB32" s="60">
        <f t="shared" si="3"/>
        <v>1.6111383241039775E-2</v>
      </c>
      <c r="AC32" s="60">
        <f t="shared" si="3"/>
        <v>1.6802081222587539E-2</v>
      </c>
      <c r="AD32" s="60">
        <f t="shared" si="3"/>
        <v>1.7300676598685373E-2</v>
      </c>
      <c r="AE32" s="60">
        <f t="shared" si="3"/>
        <v>2.8613180198895725E-2</v>
      </c>
      <c r="AF32" s="60">
        <f t="shared" si="3"/>
        <v>1.5381496436069647E-2</v>
      </c>
      <c r="AG32" s="60">
        <f t="shared" si="3"/>
        <v>1.9764884544758759E-2</v>
      </c>
      <c r="AH32" s="60">
        <f t="shared" si="3"/>
        <v>1.9234962302855728E-2</v>
      </c>
      <c r="AI32" s="60">
        <f t="shared" si="3"/>
        <v>1.6475128682382628E-2</v>
      </c>
      <c r="AJ32" s="60">
        <f t="shared" si="3"/>
        <v>1.4704829643882842E-2</v>
      </c>
      <c r="AK32" s="60">
        <f t="shared" si="3"/>
        <v>1.3082205406991756E-2</v>
      </c>
      <c r="AL32" s="60">
        <f t="shared" si="3"/>
        <v>1.2257301666664345E-2</v>
      </c>
      <c r="AM32" s="60">
        <f t="shared" si="3"/>
        <v>1.2174920406922189E-2</v>
      </c>
      <c r="AN32" s="60">
        <f t="shared" si="3"/>
        <v>1.3186601075752612E-2</v>
      </c>
      <c r="AO32" s="60">
        <f t="shared" si="3"/>
        <v>1.3382579436844958E-2</v>
      </c>
      <c r="AP32" s="60">
        <f t="shared" si="3"/>
        <v>1.2126876786430608E-2</v>
      </c>
      <c r="AQ32" s="60">
        <f t="shared" si="3"/>
        <v>0.23478006087583239</v>
      </c>
      <c r="AR32" s="60">
        <f t="shared" si="3"/>
        <v>7.6185542765980441E-2</v>
      </c>
      <c r="AS32" s="60">
        <f t="shared" si="3"/>
        <v>4.7454664111339806E-2</v>
      </c>
      <c r="AT32" s="60">
        <f t="shared" si="3"/>
        <v>3.7775566262297638E-2</v>
      </c>
      <c r="AU32" s="60">
        <f t="shared" si="3"/>
        <v>2.7154143934077377E-2</v>
      </c>
      <c r="AV32" s="60">
        <f t="shared" si="3"/>
        <v>2.1347742067438235E-2</v>
      </c>
      <c r="AW32" s="60">
        <f t="shared" si="3"/>
        <v>1.6511483979225344E-2</v>
      </c>
      <c r="AX32" s="60">
        <f t="shared" si="3"/>
        <v>1.47385993872574E-2</v>
      </c>
      <c r="AY32" s="60">
        <f t="shared" si="3"/>
        <v>1.3561358746724931E-2</v>
      </c>
      <c r="AZ32" s="60">
        <f t="shared" si="3"/>
        <v>1.0898937351544189E-2</v>
      </c>
      <c r="BA32" s="60">
        <f t="shared" si="3"/>
        <v>9.4959246010355922E-3</v>
      </c>
      <c r="BB32" s="60">
        <f t="shared" si="3"/>
        <v>1.0997963669666284E-2</v>
      </c>
      <c r="BC32" s="60">
        <f t="shared" si="3"/>
        <v>1.041018980651243E-2</v>
      </c>
      <c r="BD32" s="60">
        <f t="shared" si="3"/>
        <v>7.6355284520651014E-3</v>
      </c>
      <c r="BE32" s="60">
        <f t="shared" si="3"/>
        <v>1.0458299241289925E-2</v>
      </c>
      <c r="BF32" s="60">
        <f t="shared" si="3"/>
        <v>8.7842457628634785E-3</v>
      </c>
      <c r="BG32" s="60">
        <f t="shared" si="3"/>
        <v>7.7824642028236782E-3</v>
      </c>
      <c r="BH32" s="60">
        <f t="shared" si="3"/>
        <v>6.4629761825517242E-3</v>
      </c>
      <c r="BI32" s="60">
        <f t="shared" si="3"/>
        <v>5.4879393050181313E-3</v>
      </c>
      <c r="BJ32" s="60">
        <f t="shared" si="3"/>
        <v>5.7959443510712215E-3</v>
      </c>
      <c r="BK32" s="60">
        <f t="shared" si="3"/>
        <v>5.9948207755306073E-3</v>
      </c>
      <c r="BL32" s="60">
        <f t="shared" si="3"/>
        <v>1.636117732330063E-2</v>
      </c>
      <c r="BM32" s="60">
        <f t="shared" si="3"/>
        <v>4.2685338622805997E-2</v>
      </c>
      <c r="BN32" s="60">
        <f t="shared" si="3"/>
        <v>2.0094539311233735E-2</v>
      </c>
      <c r="BO32" s="60" t="e">
        <f t="shared" si="3"/>
        <v>#DIV/0!</v>
      </c>
      <c r="BP32" s="60" t="e">
        <f t="shared" si="3"/>
        <v>#DIV/0!</v>
      </c>
    </row>
    <row r="33" spans="1:68" ht="33" x14ac:dyDescent="0.25">
      <c r="A33" s="124" t="s">
        <v>456</v>
      </c>
      <c r="B33" s="126">
        <v>13.065581260123771</v>
      </c>
      <c r="C33" s="126">
        <v>20.022962351095387</v>
      </c>
      <c r="D33" s="126">
        <v>21.249525680230352</v>
      </c>
      <c r="E33" s="126">
        <v>15.429528231111304</v>
      </c>
      <c r="F33" s="126">
        <v>14.439519435300829</v>
      </c>
      <c r="G33" s="126">
        <v>12.820628054603674</v>
      </c>
      <c r="H33" s="126">
        <v>11.02853844163255</v>
      </c>
      <c r="I33" s="126">
        <v>10.846247202677011</v>
      </c>
      <c r="J33" s="126">
        <v>10.555675878176274</v>
      </c>
      <c r="K33" s="126">
        <v>9.1300232338008769</v>
      </c>
      <c r="L33" s="126">
        <v>7.7088918112386828</v>
      </c>
      <c r="M33" s="126">
        <v>7.5617332969106359</v>
      </c>
      <c r="N33" s="126">
        <v>7.0177211991028843</v>
      </c>
      <c r="O33" s="126">
        <v>6.4439021961057712</v>
      </c>
      <c r="P33" s="126">
        <v>8.4341586510282021</v>
      </c>
      <c r="Q33" s="126">
        <v>8.4342557803927551</v>
      </c>
      <c r="R33" s="126">
        <v>8.1399392225934726</v>
      </c>
      <c r="S33" s="126">
        <v>8.4488608822103739</v>
      </c>
      <c r="T33" s="126">
        <v>5.8825058487132829</v>
      </c>
      <c r="U33" s="126">
        <v>5.6891353318315714</v>
      </c>
      <c r="V33" s="126">
        <v>5.632454478096375</v>
      </c>
      <c r="W33" s="126">
        <v>5.7110068778545413</v>
      </c>
      <c r="X33" s="126">
        <v>3.1005853770516896</v>
      </c>
      <c r="Y33" s="126">
        <v>5.9357418065160976</v>
      </c>
      <c r="Z33" s="126">
        <v>5.928493400464883</v>
      </c>
      <c r="AA33" s="126">
        <v>6.3198089216284945</v>
      </c>
      <c r="AB33" s="126">
        <v>7.7211382372600816</v>
      </c>
      <c r="AC33" s="126">
        <v>9.020326879380983</v>
      </c>
      <c r="AD33" s="126">
        <v>9.9375957757140476</v>
      </c>
      <c r="AE33" s="126">
        <v>14.402379191615577</v>
      </c>
      <c r="AF33" s="126">
        <v>9.1000781434568481</v>
      </c>
      <c r="AG33" s="126">
        <v>12.563215075473513</v>
      </c>
      <c r="AH33" s="126">
        <v>11.268388901922961</v>
      </c>
      <c r="AI33" s="126">
        <v>9.9589186906762137</v>
      </c>
      <c r="AJ33" s="126">
        <v>9.1862836290784209</v>
      </c>
      <c r="AK33" s="126">
        <v>8.3224874112504388</v>
      </c>
      <c r="AL33" s="126">
        <v>8.0049843556719775</v>
      </c>
      <c r="AM33" s="126">
        <v>7.3570003325573667</v>
      </c>
      <c r="AN33" s="126">
        <v>7.7955369124820191</v>
      </c>
      <c r="AO33" s="126">
        <v>8.5392892914316043</v>
      </c>
      <c r="AP33" s="126">
        <v>7.9947632555094916</v>
      </c>
      <c r="AQ33" s="126">
        <v>134.91709135735653</v>
      </c>
      <c r="AR33" s="126">
        <v>61.079781903419224</v>
      </c>
      <c r="AS33" s="126">
        <v>40.572270145171473</v>
      </c>
      <c r="AT33" s="126">
        <v>32.001210056203924</v>
      </c>
      <c r="AU33" s="126">
        <v>24.682689933327843</v>
      </c>
      <c r="AV33" s="126">
        <v>19.175945136920127</v>
      </c>
      <c r="AW33" s="126">
        <v>14.43894264881267</v>
      </c>
      <c r="AX33" s="126">
        <v>13.666391086965081</v>
      </c>
      <c r="AY33" s="126">
        <v>12.323673224185001</v>
      </c>
      <c r="AZ33" s="126">
        <v>9.5285184276248351</v>
      </c>
      <c r="BA33" s="126">
        <v>8.7140630152591658</v>
      </c>
      <c r="BB33" s="126">
        <v>11.142988294698187</v>
      </c>
      <c r="BC33" s="126">
        <v>10.322063619268276</v>
      </c>
      <c r="BD33" s="126">
        <v>8.2477137210953604</v>
      </c>
      <c r="BE33" s="126">
        <v>11.66793816150615</v>
      </c>
      <c r="BF33" s="126">
        <v>8.4765736417816342</v>
      </c>
      <c r="BG33" s="126">
        <v>7.8911979484292667</v>
      </c>
      <c r="BH33" s="126">
        <v>6.8212835027819727</v>
      </c>
      <c r="BI33" s="126">
        <v>6.3162223408257718</v>
      </c>
      <c r="BJ33" s="126">
        <v>6.3712901322296185</v>
      </c>
      <c r="BK33" s="126">
        <v>6.6428440535092541</v>
      </c>
      <c r="BL33" s="126">
        <v>18.395826157090408</v>
      </c>
      <c r="BM33" s="126">
        <v>53.057233457310218</v>
      </c>
      <c r="BN33" s="126">
        <v>28.688920654734343</v>
      </c>
      <c r="BO33" s="126" t="e">
        <v>#DIV/0!</v>
      </c>
      <c r="BP33" s="126" t="e">
        <v>#DIV/0!</v>
      </c>
    </row>
    <row r="34" spans="1:68" ht="4.1500000000000004" customHeight="1" x14ac:dyDescent="0.3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M34" s="22"/>
      <c r="BN34" s="22"/>
      <c r="BO34" s="22"/>
      <c r="BP34" s="22"/>
    </row>
    <row r="35" spans="1:68" ht="4.1500000000000004" customHeight="1" x14ac:dyDescent="0.3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M35" s="22"/>
      <c r="BN35" s="22"/>
      <c r="BO35" s="22"/>
      <c r="BP35" s="22"/>
    </row>
    <row r="36" spans="1:68" ht="4.1500000000000004" customHeight="1" x14ac:dyDescent="0.3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M36" s="22"/>
      <c r="BN36" s="22"/>
      <c r="BO36" s="22"/>
      <c r="BP36" s="22"/>
    </row>
    <row r="37" spans="1:68" ht="18.75" x14ac:dyDescent="0.3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M37" s="22"/>
      <c r="BN37" s="22"/>
      <c r="BO37" s="22"/>
      <c r="BP37" s="22"/>
    </row>
    <row r="38" spans="1:68" s="17" customFormat="1" ht="19.5" x14ac:dyDescent="0.3">
      <c r="A38" s="143" t="s">
        <v>457</v>
      </c>
      <c r="B38" s="145">
        <v>2020</v>
      </c>
      <c r="C38" s="146"/>
      <c r="D38" s="146"/>
      <c r="E38" s="146"/>
      <c r="F38" s="146"/>
      <c r="G38" s="147"/>
      <c r="H38" s="148">
        <v>2021</v>
      </c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2">
        <v>2022</v>
      </c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>
        <v>2023</v>
      </c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>
        <v>2024</v>
      </c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>
        <v>2025</v>
      </c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</row>
    <row r="39" spans="1:68" s="17" customFormat="1" ht="18.75" x14ac:dyDescent="0.3">
      <c r="A39" s="144"/>
      <c r="B39" s="43">
        <v>44013</v>
      </c>
      <c r="C39" s="43">
        <v>44044</v>
      </c>
      <c r="D39" s="43">
        <v>44075</v>
      </c>
      <c r="E39" s="43">
        <v>44105</v>
      </c>
      <c r="F39" s="43">
        <v>44136</v>
      </c>
      <c r="G39" s="43">
        <v>44166</v>
      </c>
      <c r="H39" s="43">
        <v>44197</v>
      </c>
      <c r="I39" s="43">
        <v>44228</v>
      </c>
      <c r="J39" s="43">
        <v>44256</v>
      </c>
      <c r="K39" s="43">
        <v>44287</v>
      </c>
      <c r="L39" s="43">
        <v>44317</v>
      </c>
      <c r="M39" s="43">
        <v>44348</v>
      </c>
      <c r="N39" s="43">
        <v>44378</v>
      </c>
      <c r="O39" s="43">
        <v>44409</v>
      </c>
      <c r="P39" s="43">
        <v>44440</v>
      </c>
      <c r="Q39" s="43">
        <v>44470</v>
      </c>
      <c r="R39" s="43">
        <v>44501</v>
      </c>
      <c r="S39" s="43">
        <v>44531</v>
      </c>
      <c r="T39" s="18">
        <v>44562</v>
      </c>
      <c r="U39" s="18">
        <v>44593</v>
      </c>
      <c r="V39" s="18">
        <v>44621</v>
      </c>
      <c r="W39" s="18">
        <v>44652</v>
      </c>
      <c r="X39" s="18">
        <v>44682</v>
      </c>
      <c r="Y39" s="18">
        <v>44713</v>
      </c>
      <c r="Z39" s="18">
        <v>44743</v>
      </c>
      <c r="AA39" s="18">
        <v>44774</v>
      </c>
      <c r="AB39" s="18">
        <v>44805</v>
      </c>
      <c r="AC39" s="18">
        <v>44835</v>
      </c>
      <c r="AD39" s="18">
        <v>44866</v>
      </c>
      <c r="AE39" s="18">
        <v>44896</v>
      </c>
      <c r="AF39" s="18">
        <v>44927</v>
      </c>
      <c r="AG39" s="18">
        <v>44958</v>
      </c>
      <c r="AH39" s="18">
        <v>44986</v>
      </c>
      <c r="AI39" s="18">
        <v>45017</v>
      </c>
      <c r="AJ39" s="18">
        <v>45047</v>
      </c>
      <c r="AK39" s="18">
        <v>45078</v>
      </c>
      <c r="AL39" s="18">
        <v>45108</v>
      </c>
      <c r="AM39" s="18">
        <v>45139</v>
      </c>
      <c r="AN39" s="18">
        <v>45170</v>
      </c>
      <c r="AO39" s="18">
        <v>45200</v>
      </c>
      <c r="AP39" s="18">
        <v>45231</v>
      </c>
      <c r="AQ39" s="18">
        <v>45261</v>
      </c>
      <c r="AR39" s="18">
        <v>45292</v>
      </c>
      <c r="AS39" s="18">
        <v>45323</v>
      </c>
      <c r="AT39" s="18">
        <v>45352</v>
      </c>
      <c r="AU39" s="18">
        <v>45383</v>
      </c>
      <c r="AV39" s="18">
        <v>45413</v>
      </c>
      <c r="AW39" s="18">
        <v>45444</v>
      </c>
      <c r="AX39" s="18">
        <v>45474</v>
      </c>
      <c r="AY39" s="18">
        <v>45505</v>
      </c>
      <c r="AZ39" s="18">
        <v>45536</v>
      </c>
      <c r="BA39" s="18">
        <v>45566</v>
      </c>
      <c r="BB39" s="18">
        <v>45597</v>
      </c>
      <c r="BC39" s="18">
        <v>45627</v>
      </c>
      <c r="BD39" s="18">
        <v>45658</v>
      </c>
      <c r="BE39" s="18">
        <v>45689</v>
      </c>
      <c r="BF39" s="18">
        <v>45717</v>
      </c>
      <c r="BG39" s="18">
        <v>45748</v>
      </c>
      <c r="BH39" s="18">
        <v>45778</v>
      </c>
      <c r="BI39" s="18">
        <v>45809</v>
      </c>
      <c r="BJ39" s="18">
        <v>45839</v>
      </c>
      <c r="BK39" s="18">
        <v>45870</v>
      </c>
      <c r="BL39" s="18">
        <v>45901</v>
      </c>
      <c r="BM39" s="18">
        <v>45931</v>
      </c>
      <c r="BN39" s="18">
        <v>45962</v>
      </c>
      <c r="BO39" s="18">
        <v>45992</v>
      </c>
    </row>
    <row r="40" spans="1:68" ht="37.5" customHeight="1" x14ac:dyDescent="0.25">
      <c r="A40" s="124" t="s">
        <v>458</v>
      </c>
      <c r="B40" s="125">
        <v>56908</v>
      </c>
      <c r="C40" s="125">
        <f>B41+B40</f>
        <v>68965</v>
      </c>
      <c r="D40" s="125">
        <f t="shared" ref="D40:BN40" si="4">C41+C40</f>
        <v>79201</v>
      </c>
      <c r="E40" s="125">
        <f t="shared" si="4"/>
        <v>87036</v>
      </c>
      <c r="F40" s="125">
        <f t="shared" si="4"/>
        <v>92156</v>
      </c>
      <c r="G40" s="125">
        <f t="shared" si="4"/>
        <v>99818</v>
      </c>
      <c r="H40" s="125">
        <f t="shared" si="4"/>
        <v>108007</v>
      </c>
      <c r="I40" s="125">
        <f t="shared" si="4"/>
        <v>111115</v>
      </c>
      <c r="J40" s="125">
        <f t="shared" si="4"/>
        <v>113738</v>
      </c>
      <c r="K40" s="125">
        <f t="shared" si="4"/>
        <v>116520</v>
      </c>
      <c r="L40" s="125">
        <f t="shared" si="4"/>
        <v>119007</v>
      </c>
      <c r="M40" s="125">
        <f t="shared" si="4"/>
        <v>120989</v>
      </c>
      <c r="N40" s="125">
        <f t="shared" si="4"/>
        <v>122786</v>
      </c>
      <c r="O40" s="125">
        <f t="shared" si="4"/>
        <v>124341</v>
      </c>
      <c r="P40" s="125">
        <f t="shared" si="4"/>
        <v>125788</v>
      </c>
      <c r="Q40" s="125">
        <f t="shared" si="4"/>
        <v>127577</v>
      </c>
      <c r="R40" s="125">
        <f t="shared" si="4"/>
        <v>131059</v>
      </c>
      <c r="S40" s="125">
        <f t="shared" si="4"/>
        <v>134342</v>
      </c>
      <c r="T40" s="57">
        <f t="shared" si="4"/>
        <v>138301</v>
      </c>
      <c r="U40" s="57">
        <f t="shared" si="4"/>
        <v>145840</v>
      </c>
      <c r="V40" s="57">
        <f t="shared" si="4"/>
        <v>152846</v>
      </c>
      <c r="W40" s="57">
        <f t="shared" si="4"/>
        <v>159835</v>
      </c>
      <c r="X40" s="57">
        <f t="shared" si="4"/>
        <v>166246</v>
      </c>
      <c r="Y40" s="57">
        <f t="shared" si="4"/>
        <v>169397</v>
      </c>
      <c r="Z40" s="57">
        <f t="shared" si="4"/>
        <v>175188</v>
      </c>
      <c r="AA40" s="57">
        <f t="shared" si="4"/>
        <v>180594</v>
      </c>
      <c r="AB40" s="57">
        <f t="shared" si="4"/>
        <v>186593</v>
      </c>
      <c r="AC40" s="57">
        <f t="shared" si="4"/>
        <v>193870</v>
      </c>
      <c r="AD40" s="57">
        <f t="shared" si="4"/>
        <v>203615</v>
      </c>
      <c r="AE40" s="57">
        <f t="shared" si="4"/>
        <v>213893</v>
      </c>
      <c r="AF40" s="57">
        <f t="shared" si="4"/>
        <v>226838</v>
      </c>
      <c r="AG40" s="57">
        <f t="shared" si="4"/>
        <v>233363</v>
      </c>
      <c r="AH40" s="57">
        <f t="shared" si="4"/>
        <v>242303</v>
      </c>
      <c r="AI40" s="57">
        <f t="shared" si="4"/>
        <v>250922</v>
      </c>
      <c r="AJ40" s="57">
        <f t="shared" si="4"/>
        <v>258640</v>
      </c>
      <c r="AK40" s="57">
        <f t="shared" si="4"/>
        <v>265680</v>
      </c>
      <c r="AL40" s="57">
        <f t="shared" si="4"/>
        <v>272097</v>
      </c>
      <c r="AM40" s="57">
        <f t="shared" si="4"/>
        <v>278214</v>
      </c>
      <c r="AN40" s="57">
        <f t="shared" si="4"/>
        <v>284432</v>
      </c>
      <c r="AO40" s="57">
        <f t="shared" si="4"/>
        <v>291450</v>
      </c>
      <c r="AP40" s="57">
        <f t="shared" si="4"/>
        <v>298687</v>
      </c>
      <c r="AQ40" s="57">
        <f t="shared" si="4"/>
        <v>305414</v>
      </c>
      <c r="AR40" s="57">
        <f t="shared" si="4"/>
        <v>416271</v>
      </c>
      <c r="AS40" s="57">
        <f t="shared" si="4"/>
        <v>463865</v>
      </c>
      <c r="AT40" s="57">
        <f t="shared" si="4"/>
        <v>497038</v>
      </c>
      <c r="AU40" s="57">
        <f t="shared" si="4"/>
        <v>525495</v>
      </c>
      <c r="AV40" s="57">
        <f t="shared" si="4"/>
        <v>547555</v>
      </c>
      <c r="AW40" s="57">
        <f t="shared" si="4"/>
        <v>565446</v>
      </c>
      <c r="AX40" s="57">
        <f t="shared" si="4"/>
        <v>579746</v>
      </c>
      <c r="AY40" s="57">
        <f t="shared" si="4"/>
        <v>592777</v>
      </c>
      <c r="AZ40" s="57">
        <f t="shared" si="4"/>
        <v>605169</v>
      </c>
      <c r="BA40" s="57">
        <f t="shared" si="4"/>
        <v>614693</v>
      </c>
      <c r="BB40" s="57">
        <f t="shared" si="4"/>
        <v>623121</v>
      </c>
      <c r="BC40" s="57">
        <f t="shared" si="4"/>
        <v>633836</v>
      </c>
      <c r="BD40" s="57">
        <f t="shared" si="4"/>
        <v>644058</v>
      </c>
      <c r="BE40" s="57">
        <f t="shared" si="4"/>
        <v>651533</v>
      </c>
      <c r="BF40" s="57">
        <f t="shared" si="4"/>
        <v>662501</v>
      </c>
      <c r="BG40" s="57">
        <f t="shared" si="4"/>
        <v>671604</v>
      </c>
      <c r="BH40" s="57">
        <f t="shared" si="4"/>
        <v>679533</v>
      </c>
      <c r="BI40" s="57">
        <f t="shared" si="4"/>
        <v>686268</v>
      </c>
      <c r="BJ40" s="57">
        <f t="shared" si="4"/>
        <v>692081</v>
      </c>
      <c r="BK40" s="57">
        <f t="shared" si="4"/>
        <v>698320</v>
      </c>
      <c r="BL40" s="57">
        <f t="shared" si="4"/>
        <v>704977</v>
      </c>
      <c r="BM40" s="57">
        <f t="shared" si="4"/>
        <v>724227</v>
      </c>
      <c r="BN40" s="57">
        <f t="shared" si="4"/>
        <v>778568</v>
      </c>
    </row>
    <row r="41" spans="1:68" ht="33" x14ac:dyDescent="0.25">
      <c r="A41" s="23" t="s">
        <v>452</v>
      </c>
      <c r="B41" s="45">
        <v>12057</v>
      </c>
      <c r="C41" s="45">
        <v>10236</v>
      </c>
      <c r="D41" s="45">
        <v>7835</v>
      </c>
      <c r="E41" s="45">
        <v>5120</v>
      </c>
      <c r="F41" s="45">
        <v>7662</v>
      </c>
      <c r="G41" s="45">
        <v>8189</v>
      </c>
      <c r="H41" s="45">
        <v>3108</v>
      </c>
      <c r="I41" s="45">
        <v>2623</v>
      </c>
      <c r="J41" s="45">
        <v>2782</v>
      </c>
      <c r="K41" s="45">
        <v>2487</v>
      </c>
      <c r="L41" s="45">
        <v>1982</v>
      </c>
      <c r="M41" s="45">
        <v>1797</v>
      </c>
      <c r="N41" s="45">
        <v>1555</v>
      </c>
      <c r="O41" s="45">
        <v>1447</v>
      </c>
      <c r="P41" s="45">
        <v>1789</v>
      </c>
      <c r="Q41" s="45">
        <v>3482</v>
      </c>
      <c r="R41" s="45">
        <v>3283</v>
      </c>
      <c r="S41" s="45">
        <v>3959</v>
      </c>
      <c r="T41" s="45">
        <v>7539</v>
      </c>
      <c r="U41" s="45">
        <v>7006</v>
      </c>
      <c r="V41" s="45">
        <v>6989</v>
      </c>
      <c r="W41" s="45">
        <v>6411</v>
      </c>
      <c r="X41" s="45">
        <v>3151</v>
      </c>
      <c r="Y41" s="45">
        <v>5791</v>
      </c>
      <c r="Z41" s="45">
        <v>5406</v>
      </c>
      <c r="AA41" s="45">
        <v>5999</v>
      </c>
      <c r="AB41" s="45">
        <v>7277</v>
      </c>
      <c r="AC41" s="45">
        <v>9745</v>
      </c>
      <c r="AD41" s="45">
        <v>10278</v>
      </c>
      <c r="AE41" s="45">
        <v>12945</v>
      </c>
      <c r="AF41" s="45">
        <v>6525</v>
      </c>
      <c r="AG41" s="45">
        <v>8940</v>
      </c>
      <c r="AH41" s="45">
        <v>8619</v>
      </c>
      <c r="AI41" s="45">
        <v>7718</v>
      </c>
      <c r="AJ41" s="45">
        <v>7040</v>
      </c>
      <c r="AK41" s="45">
        <v>6417</v>
      </c>
      <c r="AL41" s="45">
        <v>6117</v>
      </c>
      <c r="AM41" s="45">
        <v>6218</v>
      </c>
      <c r="AN41" s="45">
        <v>7018</v>
      </c>
      <c r="AO41" s="45">
        <v>7237</v>
      </c>
      <c r="AP41" s="45">
        <v>6727</v>
      </c>
      <c r="AQ41" s="45">
        <v>110857</v>
      </c>
      <c r="AR41" s="45">
        <v>47594</v>
      </c>
      <c r="AS41" s="45">
        <v>33173</v>
      </c>
      <c r="AT41" s="45">
        <v>28457</v>
      </c>
      <c r="AU41" s="45">
        <v>22060</v>
      </c>
      <c r="AV41" s="45">
        <v>17891</v>
      </c>
      <c r="AW41" s="45">
        <v>14300</v>
      </c>
      <c r="AX41" s="45">
        <v>13031</v>
      </c>
      <c r="AY41" s="45">
        <v>12392</v>
      </c>
      <c r="AZ41" s="45">
        <v>9524</v>
      </c>
      <c r="BA41" s="45">
        <v>8428</v>
      </c>
      <c r="BB41" s="45">
        <v>10715</v>
      </c>
      <c r="BC41" s="45">
        <v>10222</v>
      </c>
      <c r="BD41" s="45">
        <v>7475</v>
      </c>
      <c r="BE41" s="45">
        <v>10968</v>
      </c>
      <c r="BF41" s="45">
        <v>9103</v>
      </c>
      <c r="BG41" s="45">
        <v>7929</v>
      </c>
      <c r="BH41" s="45">
        <v>6735</v>
      </c>
      <c r="BI41" s="45">
        <v>5813</v>
      </c>
      <c r="BJ41" s="45">
        <v>6239</v>
      </c>
      <c r="BK41" s="45">
        <v>6657</v>
      </c>
      <c r="BL41" s="45">
        <v>19250</v>
      </c>
      <c r="BM41" s="165">
        <v>54341</v>
      </c>
      <c r="BN41" s="45">
        <v>26822</v>
      </c>
    </row>
    <row r="42" spans="1:68" ht="16.5" x14ac:dyDescent="0.25">
      <c r="A42" s="47" t="s">
        <v>453</v>
      </c>
      <c r="B42" s="60"/>
      <c r="C42" s="60">
        <f t="shared" ref="C42:BN43" si="5">C40/B40-1</f>
        <v>0.21186827862514934</v>
      </c>
      <c r="D42" s="60">
        <f t="shared" si="5"/>
        <v>0.14842311317334889</v>
      </c>
      <c r="E42" s="60">
        <f t="shared" si="5"/>
        <v>9.8925518617189123E-2</v>
      </c>
      <c r="F42" s="60">
        <f t="shared" si="5"/>
        <v>5.8826232823199653E-2</v>
      </c>
      <c r="G42" s="60">
        <f t="shared" si="5"/>
        <v>8.3141629410998785E-2</v>
      </c>
      <c r="H42" s="60">
        <f t="shared" si="5"/>
        <v>8.2039311547015492E-2</v>
      </c>
      <c r="I42" s="60">
        <f t="shared" si="5"/>
        <v>2.877591267232682E-2</v>
      </c>
      <c r="J42" s="60">
        <f t="shared" si="5"/>
        <v>2.3606173783917495E-2</v>
      </c>
      <c r="K42" s="60">
        <f t="shared" si="5"/>
        <v>2.4459723223548835E-2</v>
      </c>
      <c r="L42" s="60">
        <f t="shared" si="5"/>
        <v>2.134397528321319E-2</v>
      </c>
      <c r="M42" s="60">
        <f t="shared" si="5"/>
        <v>1.6654482509432134E-2</v>
      </c>
      <c r="N42" s="60">
        <f t="shared" si="5"/>
        <v>1.4852589904867486E-2</v>
      </c>
      <c r="O42" s="60">
        <f t="shared" si="5"/>
        <v>1.2664310263384992E-2</v>
      </c>
      <c r="P42" s="60">
        <f t="shared" si="5"/>
        <v>1.163735212037853E-2</v>
      </c>
      <c r="Q42" s="60">
        <f t="shared" si="5"/>
        <v>1.4222342353801709E-2</v>
      </c>
      <c r="R42" s="60">
        <f t="shared" si="5"/>
        <v>2.7293320896399909E-2</v>
      </c>
      <c r="S42" s="60">
        <f t="shared" si="5"/>
        <v>2.5049786737270985E-2</v>
      </c>
      <c r="T42" s="60">
        <f t="shared" si="5"/>
        <v>2.9469562757737711E-2</v>
      </c>
      <c r="U42" s="60">
        <f t="shared" si="5"/>
        <v>5.4511536431406826E-2</v>
      </c>
      <c r="V42" s="60">
        <f t="shared" si="5"/>
        <v>4.8038946791003845E-2</v>
      </c>
      <c r="W42" s="60">
        <f t="shared" si="5"/>
        <v>4.5725763186475366E-2</v>
      </c>
      <c r="X42" s="60">
        <f t="shared" si="5"/>
        <v>4.0110113554603144E-2</v>
      </c>
      <c r="Y42" s="60">
        <f t="shared" si="5"/>
        <v>1.8953839490875035E-2</v>
      </c>
      <c r="Z42" s="60">
        <f t="shared" si="5"/>
        <v>3.4185965512966598E-2</v>
      </c>
      <c r="AA42" s="60">
        <f t="shared" si="5"/>
        <v>3.0858277964244119E-2</v>
      </c>
      <c r="AB42" s="60">
        <f t="shared" si="5"/>
        <v>3.3218157856850228E-2</v>
      </c>
      <c r="AC42" s="60">
        <f t="shared" si="5"/>
        <v>3.899931937425305E-2</v>
      </c>
      <c r="AD42" s="60">
        <f t="shared" si="5"/>
        <v>5.0265641925001381E-2</v>
      </c>
      <c r="AE42" s="60">
        <f t="shared" si="5"/>
        <v>5.0477617071433833E-2</v>
      </c>
      <c r="AF42" s="60">
        <f t="shared" si="5"/>
        <v>6.0520914662938852E-2</v>
      </c>
      <c r="AG42" s="60">
        <f t="shared" si="5"/>
        <v>2.8765021733571983E-2</v>
      </c>
      <c r="AH42" s="60">
        <f t="shared" si="5"/>
        <v>3.830941494581408E-2</v>
      </c>
      <c r="AI42" s="60">
        <f t="shared" si="5"/>
        <v>3.5571165028910112E-2</v>
      </c>
      <c r="AJ42" s="60">
        <f t="shared" si="5"/>
        <v>3.0758562421788538E-2</v>
      </c>
      <c r="AK42" s="60">
        <f t="shared" si="5"/>
        <v>2.7219300958861714E-2</v>
      </c>
      <c r="AL42" s="60">
        <f t="shared" si="5"/>
        <v>2.4153116531165253E-2</v>
      </c>
      <c r="AM42" s="60">
        <f t="shared" si="5"/>
        <v>2.2480953483500432E-2</v>
      </c>
      <c r="AN42" s="60">
        <f t="shared" si="5"/>
        <v>2.2349702027935292E-2</v>
      </c>
      <c r="AO42" s="60">
        <f t="shared" si="5"/>
        <v>2.4673735725938117E-2</v>
      </c>
      <c r="AP42" s="60">
        <f t="shared" si="5"/>
        <v>2.4831017327157312E-2</v>
      </c>
      <c r="AQ42" s="60">
        <f t="shared" si="5"/>
        <v>2.2521904200718534E-2</v>
      </c>
      <c r="AR42" s="60">
        <f t="shared" si="5"/>
        <v>0.36297288271002648</v>
      </c>
      <c r="AS42" s="60">
        <f t="shared" si="5"/>
        <v>0.11433417172947435</v>
      </c>
      <c r="AT42" s="60">
        <f t="shared" si="5"/>
        <v>7.1514341457104891E-2</v>
      </c>
      <c r="AU42" s="60">
        <f t="shared" si="5"/>
        <v>5.725316776584477E-2</v>
      </c>
      <c r="AV42" s="60">
        <f t="shared" si="5"/>
        <v>4.1979466978753432E-2</v>
      </c>
      <c r="AW42" s="60">
        <f t="shared" si="5"/>
        <v>3.2674343216663182E-2</v>
      </c>
      <c r="AX42" s="60">
        <f t="shared" si="5"/>
        <v>2.5289771260208704E-2</v>
      </c>
      <c r="AY42" s="60">
        <f t="shared" si="5"/>
        <v>2.2477084792305702E-2</v>
      </c>
      <c r="AZ42" s="60">
        <f t="shared" si="5"/>
        <v>2.0904994626984585E-2</v>
      </c>
      <c r="BA42" s="60">
        <f t="shared" si="5"/>
        <v>1.5737752594729759E-2</v>
      </c>
      <c r="BB42" s="60">
        <f t="shared" si="5"/>
        <v>1.3710909348243705E-2</v>
      </c>
      <c r="BC42" s="60">
        <f t="shared" si="5"/>
        <v>1.7195697143893351E-2</v>
      </c>
      <c r="BD42" s="60">
        <f t="shared" si="5"/>
        <v>1.6127200095923833E-2</v>
      </c>
      <c r="BE42" s="60">
        <f t="shared" si="5"/>
        <v>1.1606097587484321E-2</v>
      </c>
      <c r="BF42" s="60">
        <f t="shared" si="5"/>
        <v>1.6834143473929863E-2</v>
      </c>
      <c r="BG42" s="60">
        <f t="shared" si="5"/>
        <v>1.3740356618329619E-2</v>
      </c>
      <c r="BH42" s="60">
        <f t="shared" si="5"/>
        <v>1.1806064287883888E-2</v>
      </c>
      <c r="BI42" s="60">
        <f t="shared" si="5"/>
        <v>9.9112184397225356E-3</v>
      </c>
      <c r="BJ42" s="60">
        <f t="shared" si="5"/>
        <v>8.4704517768567911E-3</v>
      </c>
      <c r="BK42" s="60">
        <f t="shared" si="5"/>
        <v>9.014840748409414E-3</v>
      </c>
      <c r="BL42" s="60">
        <f t="shared" si="5"/>
        <v>9.5328789093824806E-3</v>
      </c>
      <c r="BM42" s="60">
        <f t="shared" si="5"/>
        <v>2.7305855368331189E-2</v>
      </c>
      <c r="BN42" s="60">
        <f t="shared" si="5"/>
        <v>7.5033104261509109E-2</v>
      </c>
    </row>
    <row r="43" spans="1:68" ht="16.5" x14ac:dyDescent="0.25">
      <c r="A43" s="47" t="s">
        <v>454</v>
      </c>
      <c r="B43" s="115"/>
      <c r="C43" s="115">
        <f t="shared" si="5"/>
        <v>-0.15103259517292855</v>
      </c>
      <c r="D43" s="115">
        <f t="shared" si="5"/>
        <v>-0.23456428292301679</v>
      </c>
      <c r="E43" s="115">
        <f t="shared" si="5"/>
        <v>-0.34652201659221438</v>
      </c>
      <c r="F43" s="115">
        <f t="shared" si="5"/>
        <v>0.49648437500000009</v>
      </c>
      <c r="G43" s="115">
        <f t="shared" si="5"/>
        <v>6.8780997128687016E-2</v>
      </c>
      <c r="H43" s="115">
        <f t="shared" si="5"/>
        <v>-0.62046647942361699</v>
      </c>
      <c r="I43" s="115">
        <f t="shared" si="5"/>
        <v>-0.15604890604890609</v>
      </c>
      <c r="J43" s="115">
        <f t="shared" si="5"/>
        <v>6.0617613419748473E-2</v>
      </c>
      <c r="K43" s="115">
        <f t="shared" si="5"/>
        <v>-0.10603882099209205</v>
      </c>
      <c r="L43" s="115">
        <f t="shared" si="5"/>
        <v>-0.20305589063128271</v>
      </c>
      <c r="M43" s="115">
        <f t="shared" si="5"/>
        <v>-9.334006054490418E-2</v>
      </c>
      <c r="N43" s="115">
        <f t="shared" si="5"/>
        <v>-0.13466889259877579</v>
      </c>
      <c r="O43" s="115">
        <f t="shared" si="5"/>
        <v>-6.9453376205787731E-2</v>
      </c>
      <c r="P43" s="115">
        <f t="shared" si="5"/>
        <v>0.23635107118175536</v>
      </c>
      <c r="Q43" s="115">
        <f t="shared" si="5"/>
        <v>0.94633873672442714</v>
      </c>
      <c r="R43" s="115">
        <f t="shared" si="5"/>
        <v>-5.7151062607696757E-2</v>
      </c>
      <c r="S43" s="115">
        <f t="shared" si="5"/>
        <v>0.20590922936338707</v>
      </c>
      <c r="T43" s="60">
        <f t="shared" si="5"/>
        <v>0.9042687547360444</v>
      </c>
      <c r="U43" s="60">
        <f t="shared" si="5"/>
        <v>-7.0699031701817239E-2</v>
      </c>
      <c r="V43" s="60">
        <f t="shared" si="5"/>
        <v>-2.4264915786468277E-3</v>
      </c>
      <c r="W43" s="60">
        <f t="shared" si="5"/>
        <v>-8.2701387895263934E-2</v>
      </c>
      <c r="X43" s="60">
        <f t="shared" si="5"/>
        <v>-0.50850101388238966</v>
      </c>
      <c r="Y43" s="60">
        <f t="shared" si="5"/>
        <v>0.83782926055220575</v>
      </c>
      <c r="Z43" s="60">
        <f t="shared" si="5"/>
        <v>-6.6482472802624759E-2</v>
      </c>
      <c r="AA43" s="60">
        <f t="shared" si="5"/>
        <v>0.10969293377728451</v>
      </c>
      <c r="AB43" s="60">
        <f t="shared" si="5"/>
        <v>0.21303550591765297</v>
      </c>
      <c r="AC43" s="60">
        <f t="shared" si="5"/>
        <v>0.33915074893500075</v>
      </c>
      <c r="AD43" s="60">
        <f t="shared" si="5"/>
        <v>5.4694715238583935E-2</v>
      </c>
      <c r="AE43" s="60">
        <f t="shared" si="5"/>
        <v>0.25948628137769991</v>
      </c>
      <c r="AF43" s="60">
        <f t="shared" si="5"/>
        <v>-0.4959443800695249</v>
      </c>
      <c r="AG43" s="60">
        <f t="shared" si="5"/>
        <v>0.37011494252873556</v>
      </c>
      <c r="AH43" s="60">
        <f t="shared" si="5"/>
        <v>-3.5906040268456341E-2</v>
      </c>
      <c r="AI43" s="60">
        <f t="shared" si="5"/>
        <v>-0.10453648915187375</v>
      </c>
      <c r="AJ43" s="60">
        <f t="shared" si="5"/>
        <v>-8.7846592381445987E-2</v>
      </c>
      <c r="AK43" s="60">
        <f t="shared" si="5"/>
        <v>-8.8494318181818188E-2</v>
      </c>
      <c r="AL43" s="60">
        <f t="shared" si="5"/>
        <v>-4.6750818139317474E-2</v>
      </c>
      <c r="AM43" s="60">
        <f t="shared" si="5"/>
        <v>1.6511361778649647E-2</v>
      </c>
      <c r="AN43" s="60">
        <f t="shared" si="5"/>
        <v>0.12865873271148276</v>
      </c>
      <c r="AO43" s="60">
        <f t="shared" si="5"/>
        <v>3.1205471644343064E-2</v>
      </c>
      <c r="AP43" s="60">
        <f t="shared" si="5"/>
        <v>-7.0471189719497063E-2</v>
      </c>
      <c r="AQ43" s="60">
        <f t="shared" si="5"/>
        <v>15.47941132748625</v>
      </c>
      <c r="AR43" s="60">
        <f t="shared" si="5"/>
        <v>-0.57067212715480298</v>
      </c>
      <c r="AS43" s="60">
        <f t="shared" si="5"/>
        <v>-0.30300037819893266</v>
      </c>
      <c r="AT43" s="60">
        <f t="shared" si="5"/>
        <v>-0.1421638079160763</v>
      </c>
      <c r="AU43" s="60">
        <f t="shared" si="5"/>
        <v>-0.22479530519731528</v>
      </c>
      <c r="AV43" s="60">
        <f t="shared" si="5"/>
        <v>-0.18898458748866731</v>
      </c>
      <c r="AW43" s="60">
        <f t="shared" si="5"/>
        <v>-0.20071544351908777</v>
      </c>
      <c r="AX43" s="60">
        <f t="shared" si="5"/>
        <v>-8.8741258741258711E-2</v>
      </c>
      <c r="AY43" s="60">
        <f t="shared" si="5"/>
        <v>-4.903691197912674E-2</v>
      </c>
      <c r="AZ43" s="60">
        <f t="shared" si="5"/>
        <v>-0.23143963847643645</v>
      </c>
      <c r="BA43" s="60">
        <f t="shared" si="5"/>
        <v>-0.11507769844603111</v>
      </c>
      <c r="BB43" s="60">
        <f t="shared" si="5"/>
        <v>0.2713573801613669</v>
      </c>
      <c r="BC43" s="60">
        <f t="shared" si="5"/>
        <v>-4.6010265982267873E-2</v>
      </c>
      <c r="BD43" s="60">
        <f t="shared" si="5"/>
        <v>-0.26873410291528077</v>
      </c>
      <c r="BE43" s="60">
        <f t="shared" si="5"/>
        <v>0.46729096989966545</v>
      </c>
      <c r="BF43" s="60">
        <f t="shared" si="5"/>
        <v>-0.17004011670313635</v>
      </c>
      <c r="BG43" s="60">
        <f t="shared" si="5"/>
        <v>-0.12896847193232996</v>
      </c>
      <c r="BH43" s="60">
        <f t="shared" si="5"/>
        <v>-0.15058645478622779</v>
      </c>
      <c r="BI43" s="60">
        <f t="shared" si="5"/>
        <v>-0.13689680772086121</v>
      </c>
      <c r="BJ43" s="60">
        <f t="shared" si="5"/>
        <v>7.3284018579046872E-2</v>
      </c>
      <c r="BK43" s="60">
        <f t="shared" si="5"/>
        <v>6.6997916332745655E-2</v>
      </c>
      <c r="BL43" s="60">
        <f t="shared" si="5"/>
        <v>1.8916929547844372</v>
      </c>
      <c r="BM43" s="60">
        <f t="shared" si="5"/>
        <v>1.822909090909091</v>
      </c>
      <c r="BN43" s="60">
        <f t="shared" si="5"/>
        <v>-0.50641320549861057</v>
      </c>
    </row>
    <row r="44" spans="1:68" ht="16.5" x14ac:dyDescent="0.25">
      <c r="A44" s="47" t="s">
        <v>455</v>
      </c>
      <c r="B44" s="115">
        <f t="shared" ref="B44:BM44" si="6">B41/B40</f>
        <v>0.21186827862514937</v>
      </c>
      <c r="C44" s="115">
        <f t="shared" si="6"/>
        <v>0.1484231131733488</v>
      </c>
      <c r="D44" s="115">
        <f t="shared" si="6"/>
        <v>9.8925518617189179E-2</v>
      </c>
      <c r="E44" s="115">
        <f t="shared" si="6"/>
        <v>5.8826232823199598E-2</v>
      </c>
      <c r="F44" s="115">
        <f t="shared" si="6"/>
        <v>8.3141629410998744E-2</v>
      </c>
      <c r="G44" s="115">
        <f t="shared" si="6"/>
        <v>8.2039311547015561E-2</v>
      </c>
      <c r="H44" s="115">
        <f t="shared" si="6"/>
        <v>2.8775912672326792E-2</v>
      </c>
      <c r="I44" s="115">
        <f t="shared" si="6"/>
        <v>2.3606173783917564E-2</v>
      </c>
      <c r="J44" s="115">
        <f t="shared" si="6"/>
        <v>2.4459723223548859E-2</v>
      </c>
      <c r="K44" s="115">
        <f t="shared" si="6"/>
        <v>2.1343975283213183E-2</v>
      </c>
      <c r="L44" s="115">
        <f t="shared" si="6"/>
        <v>1.6654482509432217E-2</v>
      </c>
      <c r="M44" s="115">
        <f t="shared" si="6"/>
        <v>1.4852589904867385E-2</v>
      </c>
      <c r="N44" s="115">
        <f t="shared" si="6"/>
        <v>1.2664310263385076E-2</v>
      </c>
      <c r="O44" s="115">
        <f t="shared" si="6"/>
        <v>1.1637352120378636E-2</v>
      </c>
      <c r="P44" s="115">
        <f t="shared" si="6"/>
        <v>1.4222342353801634E-2</v>
      </c>
      <c r="Q44" s="115">
        <f t="shared" si="6"/>
        <v>2.7293320896399822E-2</v>
      </c>
      <c r="R44" s="115">
        <f t="shared" si="6"/>
        <v>2.5049786737270999E-2</v>
      </c>
      <c r="S44" s="115">
        <f t="shared" si="6"/>
        <v>2.9469562757737714E-2</v>
      </c>
      <c r="T44" s="60">
        <f t="shared" si="6"/>
        <v>5.4511536431406861E-2</v>
      </c>
      <c r="U44" s="60">
        <f t="shared" si="6"/>
        <v>4.8038946791003838E-2</v>
      </c>
      <c r="V44" s="60">
        <f t="shared" si="6"/>
        <v>4.5725763186475275E-2</v>
      </c>
      <c r="W44" s="60">
        <f t="shared" si="6"/>
        <v>4.0110113554603186E-2</v>
      </c>
      <c r="X44" s="60">
        <f t="shared" si="6"/>
        <v>1.8953839490874969E-2</v>
      </c>
      <c r="Y44" s="60">
        <f t="shared" si="6"/>
        <v>3.4185965512966585E-2</v>
      </c>
      <c r="Z44" s="60">
        <f t="shared" si="6"/>
        <v>3.0858277964244125E-2</v>
      </c>
      <c r="AA44" s="60">
        <f t="shared" si="6"/>
        <v>3.3218157856850172E-2</v>
      </c>
      <c r="AB44" s="60">
        <f t="shared" si="6"/>
        <v>3.8999319374253057E-2</v>
      </c>
      <c r="AC44" s="60">
        <f t="shared" si="6"/>
        <v>5.0265641925001291E-2</v>
      </c>
      <c r="AD44" s="60">
        <f t="shared" si="6"/>
        <v>5.0477617071433833E-2</v>
      </c>
      <c r="AE44" s="60">
        <f t="shared" si="6"/>
        <v>6.0520914662938949E-2</v>
      </c>
      <c r="AF44" s="60">
        <f t="shared" si="6"/>
        <v>2.8765021733571976E-2</v>
      </c>
      <c r="AG44" s="60">
        <f t="shared" si="6"/>
        <v>3.8309414945814031E-2</v>
      </c>
      <c r="AH44" s="60">
        <f t="shared" si="6"/>
        <v>3.5571165028910084E-2</v>
      </c>
      <c r="AI44" s="60">
        <f t="shared" si="6"/>
        <v>3.0758562421788444E-2</v>
      </c>
      <c r="AJ44" s="60">
        <f t="shared" si="6"/>
        <v>2.7219300958861738E-2</v>
      </c>
      <c r="AK44" s="60">
        <f t="shared" si="6"/>
        <v>2.4153116531165312E-2</v>
      </c>
      <c r="AL44" s="60">
        <f t="shared" si="6"/>
        <v>2.248095348350037E-2</v>
      </c>
      <c r="AM44" s="60">
        <f t="shared" si="6"/>
        <v>2.234970202793533E-2</v>
      </c>
      <c r="AN44" s="60">
        <f t="shared" si="6"/>
        <v>2.467373572593801E-2</v>
      </c>
      <c r="AO44" s="60">
        <f t="shared" si="6"/>
        <v>2.4831017327157315E-2</v>
      </c>
      <c r="AP44" s="60">
        <f t="shared" si="6"/>
        <v>2.2521904200718479E-2</v>
      </c>
      <c r="AQ44" s="60">
        <f t="shared" si="6"/>
        <v>0.36297288271002637</v>
      </c>
      <c r="AR44" s="60">
        <f t="shared" si="6"/>
        <v>0.11433417172947431</v>
      </c>
      <c r="AS44" s="60">
        <f t="shared" si="6"/>
        <v>7.1514341457104974E-2</v>
      </c>
      <c r="AT44" s="60">
        <f t="shared" si="6"/>
        <v>5.7253167765844867E-2</v>
      </c>
      <c r="AU44" s="60">
        <f t="shared" si="6"/>
        <v>4.1979466978753363E-2</v>
      </c>
      <c r="AV44" s="60">
        <f t="shared" si="6"/>
        <v>3.2674343216663168E-2</v>
      </c>
      <c r="AW44" s="60">
        <f t="shared" si="6"/>
        <v>2.5289771260208756E-2</v>
      </c>
      <c r="AX44" s="60">
        <f t="shared" si="6"/>
        <v>2.2477084792305597E-2</v>
      </c>
      <c r="AY44" s="60">
        <f t="shared" si="6"/>
        <v>2.0904994626984516E-2</v>
      </c>
      <c r="AZ44" s="60">
        <f t="shared" si="6"/>
        <v>1.5737752594729738E-2</v>
      </c>
      <c r="BA44" s="60">
        <f t="shared" si="6"/>
        <v>1.3710909348243757E-2</v>
      </c>
      <c r="BB44" s="60">
        <f t="shared" si="6"/>
        <v>1.71956971438934E-2</v>
      </c>
      <c r="BC44" s="60">
        <f t="shared" si="6"/>
        <v>1.6127200095923867E-2</v>
      </c>
      <c r="BD44" s="60">
        <f t="shared" si="6"/>
        <v>1.1606097587484357E-2</v>
      </c>
      <c r="BE44" s="60">
        <f t="shared" si="6"/>
        <v>1.6834143473929947E-2</v>
      </c>
      <c r="BF44" s="60">
        <f t="shared" si="6"/>
        <v>1.3740356618329633E-2</v>
      </c>
      <c r="BG44" s="60">
        <f t="shared" si="6"/>
        <v>1.1806064287883932E-2</v>
      </c>
      <c r="BH44" s="60">
        <f t="shared" si="6"/>
        <v>9.9112184397225737E-3</v>
      </c>
      <c r="BI44" s="60">
        <f t="shared" si="6"/>
        <v>8.4704517768568553E-3</v>
      </c>
      <c r="BJ44" s="60">
        <f t="shared" si="6"/>
        <v>9.0148407484095076E-3</v>
      </c>
      <c r="BK44" s="60">
        <f t="shared" si="6"/>
        <v>9.5328789093825188E-3</v>
      </c>
      <c r="BL44" s="60">
        <f t="shared" si="6"/>
        <v>2.7305855368331165E-2</v>
      </c>
      <c r="BM44" s="60">
        <f t="shared" si="6"/>
        <v>7.5033104261509165E-2</v>
      </c>
      <c r="BN44" s="60">
        <f t="shared" ref="BN44" si="7">BN41/BN40</f>
        <v>3.4450426937659907E-2</v>
      </c>
    </row>
    <row r="45" spans="1:68" ht="5.45" customHeight="1" x14ac:dyDescent="0.3">
      <c r="A45" s="11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</row>
    <row r="46" spans="1:68" ht="5.45" customHeight="1" x14ac:dyDescent="0.3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</row>
    <row r="47" spans="1:68" ht="18.75" x14ac:dyDescent="0.3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</row>
    <row r="48" spans="1:68" s="17" customFormat="1" ht="19.5" x14ac:dyDescent="0.3">
      <c r="A48" s="143" t="s">
        <v>459</v>
      </c>
      <c r="B48" s="145">
        <v>2020</v>
      </c>
      <c r="C48" s="146"/>
      <c r="D48" s="146"/>
      <c r="E48" s="146"/>
      <c r="F48" s="146"/>
      <c r="G48" s="147"/>
      <c r="H48" s="148">
        <v>2021</v>
      </c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2">
        <v>2022</v>
      </c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>
        <v>2023</v>
      </c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>
        <v>2024</v>
      </c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>
        <v>2025</v>
      </c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</row>
    <row r="49" spans="1:67" s="17" customFormat="1" ht="18.75" x14ac:dyDescent="0.3">
      <c r="A49" s="144"/>
      <c r="B49" s="43">
        <v>44013</v>
      </c>
      <c r="C49" s="43">
        <v>44044</v>
      </c>
      <c r="D49" s="43">
        <v>44075</v>
      </c>
      <c r="E49" s="43">
        <v>44105</v>
      </c>
      <c r="F49" s="43">
        <v>44136</v>
      </c>
      <c r="G49" s="43">
        <v>44166</v>
      </c>
      <c r="H49" s="43">
        <v>44197</v>
      </c>
      <c r="I49" s="43">
        <v>44228</v>
      </c>
      <c r="J49" s="43">
        <v>44256</v>
      </c>
      <c r="K49" s="43">
        <v>44287</v>
      </c>
      <c r="L49" s="43">
        <v>44317</v>
      </c>
      <c r="M49" s="43">
        <v>44348</v>
      </c>
      <c r="N49" s="43">
        <v>44378</v>
      </c>
      <c r="O49" s="43">
        <v>44409</v>
      </c>
      <c r="P49" s="43">
        <v>44440</v>
      </c>
      <c r="Q49" s="43">
        <v>44470</v>
      </c>
      <c r="R49" s="43">
        <v>44501</v>
      </c>
      <c r="S49" s="43">
        <v>44531</v>
      </c>
      <c r="T49" s="18">
        <v>44562</v>
      </c>
      <c r="U49" s="18">
        <v>44593</v>
      </c>
      <c r="V49" s="18">
        <v>44621</v>
      </c>
      <c r="W49" s="18">
        <v>44652</v>
      </c>
      <c r="X49" s="18">
        <v>44682</v>
      </c>
      <c r="Y49" s="18">
        <v>44713</v>
      </c>
      <c r="Z49" s="18">
        <v>44743</v>
      </c>
      <c r="AA49" s="18">
        <v>44774</v>
      </c>
      <c r="AB49" s="18">
        <v>44805</v>
      </c>
      <c r="AC49" s="18">
        <v>44835</v>
      </c>
      <c r="AD49" s="18">
        <v>44866</v>
      </c>
      <c r="AE49" s="18">
        <v>44896</v>
      </c>
      <c r="AF49" s="18">
        <v>44927</v>
      </c>
      <c r="AG49" s="18">
        <v>44958</v>
      </c>
      <c r="AH49" s="18">
        <v>44986</v>
      </c>
      <c r="AI49" s="18">
        <v>45017</v>
      </c>
      <c r="AJ49" s="18">
        <v>45047</v>
      </c>
      <c r="AK49" s="18">
        <v>45078</v>
      </c>
      <c r="AL49" s="18">
        <v>45108</v>
      </c>
      <c r="AM49" s="18">
        <v>45139</v>
      </c>
      <c r="AN49" s="18">
        <v>45170</v>
      </c>
      <c r="AO49" s="18">
        <v>45200</v>
      </c>
      <c r="AP49" s="18">
        <v>45231</v>
      </c>
      <c r="AQ49" s="18">
        <v>45261</v>
      </c>
      <c r="AR49" s="18">
        <v>45292</v>
      </c>
      <c r="AS49" s="18">
        <v>45323</v>
      </c>
      <c r="AT49" s="18">
        <v>45352</v>
      </c>
      <c r="AU49" s="18">
        <v>45383</v>
      </c>
      <c r="AV49" s="18">
        <v>45413</v>
      </c>
      <c r="AW49" s="18">
        <v>45444</v>
      </c>
      <c r="AX49" s="18">
        <v>45474</v>
      </c>
      <c r="AY49" s="18">
        <v>45505</v>
      </c>
      <c r="AZ49" s="18">
        <v>45536</v>
      </c>
      <c r="BA49" s="18">
        <v>45566</v>
      </c>
      <c r="BB49" s="18">
        <v>45597</v>
      </c>
      <c r="BC49" s="18">
        <v>45627</v>
      </c>
      <c r="BD49" s="18">
        <v>45658</v>
      </c>
      <c r="BE49" s="18">
        <v>45689</v>
      </c>
      <c r="BF49" s="18">
        <v>45717</v>
      </c>
      <c r="BG49" s="18">
        <v>45748</v>
      </c>
      <c r="BH49" s="18">
        <v>45778</v>
      </c>
      <c r="BI49" s="18">
        <v>45809</v>
      </c>
      <c r="BJ49" s="18">
        <v>45839</v>
      </c>
      <c r="BK49" s="18">
        <v>45870</v>
      </c>
      <c r="BL49" s="18">
        <v>45901</v>
      </c>
      <c r="BM49" s="18">
        <v>45931</v>
      </c>
      <c r="BN49" s="18">
        <v>45962</v>
      </c>
      <c r="BO49" s="18">
        <v>45992</v>
      </c>
    </row>
    <row r="50" spans="1:67" ht="37.5" customHeight="1" x14ac:dyDescent="0.25">
      <c r="A50" s="124" t="s">
        <v>460</v>
      </c>
      <c r="B50" s="125">
        <v>141189</v>
      </c>
      <c r="C50" s="125">
        <f>B51+B50</f>
        <v>160583</v>
      </c>
      <c r="D50" s="125">
        <f t="shared" ref="D50:BN50" si="8">C51+C50</f>
        <v>188881</v>
      </c>
      <c r="E50" s="125">
        <f t="shared" si="8"/>
        <v>219118</v>
      </c>
      <c r="F50" s="125">
        <f t="shared" si="8"/>
        <v>242367</v>
      </c>
      <c r="G50" s="125">
        <f t="shared" si="8"/>
        <v>258985</v>
      </c>
      <c r="H50" s="125">
        <f t="shared" si="8"/>
        <v>273601</v>
      </c>
      <c r="I50" s="125">
        <f t="shared" si="8"/>
        <v>287101</v>
      </c>
      <c r="J50" s="125">
        <f t="shared" si="8"/>
        <v>299931</v>
      </c>
      <c r="K50" s="125">
        <f t="shared" si="8"/>
        <v>315175</v>
      </c>
      <c r="L50" s="125">
        <f t="shared" si="8"/>
        <v>327533</v>
      </c>
      <c r="M50" s="125">
        <f t="shared" si="8"/>
        <v>337740</v>
      </c>
      <c r="N50" s="125">
        <f t="shared" si="8"/>
        <v>347841</v>
      </c>
      <c r="O50" s="125">
        <f t="shared" si="8"/>
        <v>357390</v>
      </c>
      <c r="P50" s="125">
        <f t="shared" si="8"/>
        <v>366293</v>
      </c>
      <c r="Q50" s="125">
        <f t="shared" si="8"/>
        <v>378169</v>
      </c>
      <c r="R50" s="125">
        <f t="shared" si="8"/>
        <v>387952</v>
      </c>
      <c r="S50" s="125">
        <f t="shared" si="8"/>
        <v>395394</v>
      </c>
      <c r="T50" s="57">
        <f t="shared" si="8"/>
        <v>403567</v>
      </c>
      <c r="U50" s="57">
        <f t="shared" si="8"/>
        <v>405059</v>
      </c>
      <c r="V50" s="57">
        <f t="shared" si="8"/>
        <v>406251</v>
      </c>
      <c r="W50" s="57">
        <f t="shared" si="8"/>
        <v>407837</v>
      </c>
      <c r="X50" s="57">
        <f t="shared" si="8"/>
        <v>408806</v>
      </c>
      <c r="Y50" s="57">
        <f t="shared" si="8"/>
        <v>409654</v>
      </c>
      <c r="Z50" s="57">
        <f t="shared" si="8"/>
        <v>411100</v>
      </c>
      <c r="AA50" s="57">
        <f t="shared" si="8"/>
        <v>412770</v>
      </c>
      <c r="AB50" s="57">
        <f t="shared" si="8"/>
        <v>414757</v>
      </c>
      <c r="AC50" s="57">
        <f t="shared" si="8"/>
        <v>416954</v>
      </c>
      <c r="AD50" s="57">
        <f t="shared" si="8"/>
        <v>417462</v>
      </c>
      <c r="AE50" s="57">
        <f t="shared" si="8"/>
        <v>417941</v>
      </c>
      <c r="AF50" s="57">
        <f t="shared" si="8"/>
        <v>423092</v>
      </c>
      <c r="AG50" s="57">
        <f t="shared" si="8"/>
        <v>426575</v>
      </c>
      <c r="AH50" s="57">
        <f t="shared" si="8"/>
        <v>430591</v>
      </c>
      <c r="AI50" s="57">
        <f t="shared" si="8"/>
        <v>434822</v>
      </c>
      <c r="AJ50" s="57">
        <f t="shared" si="8"/>
        <v>438314</v>
      </c>
      <c r="AK50" s="57">
        <f t="shared" si="8"/>
        <v>441475</v>
      </c>
      <c r="AL50" s="57">
        <f t="shared" si="8"/>
        <v>444256</v>
      </c>
      <c r="AM50" s="57">
        <f t="shared" si="8"/>
        <v>446872</v>
      </c>
      <c r="AN50" s="57">
        <f t="shared" si="8"/>
        <v>449426</v>
      </c>
      <c r="AO50" s="57">
        <f t="shared" si="8"/>
        <v>452047</v>
      </c>
      <c r="AP50" s="57">
        <f t="shared" si="8"/>
        <v>454679</v>
      </c>
      <c r="AQ50" s="57">
        <f t="shared" si="8"/>
        <v>457020</v>
      </c>
      <c r="AR50" s="57">
        <f t="shared" si="8"/>
        <v>519051</v>
      </c>
      <c r="AS50" s="57">
        <f t="shared" si="8"/>
        <v>540875</v>
      </c>
      <c r="AT50" s="57">
        <f t="shared" si="8"/>
        <v>554154</v>
      </c>
      <c r="AU50" s="57">
        <f t="shared" si="8"/>
        <v>564464</v>
      </c>
      <c r="AV50" s="57">
        <f t="shared" si="8"/>
        <v>571377</v>
      </c>
      <c r="AW50" s="57">
        <f t="shared" si="8"/>
        <v>576881</v>
      </c>
      <c r="AX50" s="57">
        <f t="shared" si="8"/>
        <v>581038</v>
      </c>
      <c r="AY50" s="57">
        <f t="shared" si="8"/>
        <v>584735</v>
      </c>
      <c r="AZ50" s="57">
        <f t="shared" si="8"/>
        <v>587891</v>
      </c>
      <c r="BA50" s="57">
        <f t="shared" si="8"/>
        <v>590967</v>
      </c>
      <c r="BB50" s="57">
        <f t="shared" si="8"/>
        <v>593611</v>
      </c>
      <c r="BC50" s="57">
        <f t="shared" si="8"/>
        <v>595874</v>
      </c>
      <c r="BD50" s="57">
        <f t="shared" si="8"/>
        <v>598048</v>
      </c>
      <c r="BE50" s="57">
        <f t="shared" si="8"/>
        <v>599794</v>
      </c>
      <c r="BF50" s="57">
        <f t="shared" si="8"/>
        <v>601448</v>
      </c>
      <c r="BG50" s="57">
        <f t="shared" si="8"/>
        <v>603050</v>
      </c>
      <c r="BH50" s="57">
        <f t="shared" si="8"/>
        <v>604553</v>
      </c>
      <c r="BI50" s="57">
        <f t="shared" si="8"/>
        <v>605804</v>
      </c>
      <c r="BJ50" s="57">
        <f t="shared" si="8"/>
        <v>606827</v>
      </c>
      <c r="BK50" s="57">
        <f t="shared" si="8"/>
        <v>607868</v>
      </c>
      <c r="BL50" s="57">
        <f t="shared" si="8"/>
        <v>608818</v>
      </c>
      <c r="BM50" s="57">
        <f t="shared" si="8"/>
        <v>609928</v>
      </c>
      <c r="BN50" s="57">
        <f t="shared" si="8"/>
        <v>610034</v>
      </c>
    </row>
    <row r="51" spans="1:67" ht="33" x14ac:dyDescent="0.25">
      <c r="A51" s="23" t="s">
        <v>461</v>
      </c>
      <c r="B51" s="45">
        <v>19394</v>
      </c>
      <c r="C51" s="45">
        <v>28298</v>
      </c>
      <c r="D51" s="45">
        <v>30237</v>
      </c>
      <c r="E51" s="45">
        <v>23249</v>
      </c>
      <c r="F51" s="45">
        <v>16618</v>
      </c>
      <c r="G51" s="45">
        <v>14616</v>
      </c>
      <c r="H51" s="45">
        <v>13500</v>
      </c>
      <c r="I51" s="45">
        <v>12830</v>
      </c>
      <c r="J51" s="45">
        <v>15244</v>
      </c>
      <c r="K51" s="45">
        <v>12358</v>
      </c>
      <c r="L51" s="45">
        <v>10207</v>
      </c>
      <c r="M51" s="45">
        <v>10101</v>
      </c>
      <c r="N51" s="45">
        <v>9549</v>
      </c>
      <c r="O51" s="45">
        <v>8903</v>
      </c>
      <c r="P51" s="45">
        <v>11876</v>
      </c>
      <c r="Q51" s="45">
        <v>9783</v>
      </c>
      <c r="R51" s="45">
        <v>7442</v>
      </c>
      <c r="S51" s="45">
        <v>8173</v>
      </c>
      <c r="T51" s="45">
        <v>1492</v>
      </c>
      <c r="U51" s="45">
        <v>1192</v>
      </c>
      <c r="V51" s="45">
        <v>1586</v>
      </c>
      <c r="W51" s="45">
        <v>969</v>
      </c>
      <c r="X51" s="45">
        <v>848</v>
      </c>
      <c r="Y51" s="45">
        <v>1446</v>
      </c>
      <c r="Z51" s="45">
        <v>1670</v>
      </c>
      <c r="AA51" s="45">
        <v>1987</v>
      </c>
      <c r="AB51" s="45">
        <v>2197</v>
      </c>
      <c r="AC51" s="45">
        <v>508</v>
      </c>
      <c r="AD51" s="45">
        <v>479</v>
      </c>
      <c r="AE51" s="45">
        <v>5151</v>
      </c>
      <c r="AF51" s="45">
        <v>3483</v>
      </c>
      <c r="AG51" s="45">
        <v>4016</v>
      </c>
      <c r="AH51" s="45">
        <v>4231</v>
      </c>
      <c r="AI51" s="45">
        <v>3492</v>
      </c>
      <c r="AJ51" s="45">
        <v>3161</v>
      </c>
      <c r="AK51" s="45">
        <v>2781</v>
      </c>
      <c r="AL51" s="45">
        <v>2616</v>
      </c>
      <c r="AM51" s="45">
        <v>2554</v>
      </c>
      <c r="AN51" s="45">
        <v>2621</v>
      </c>
      <c r="AO51" s="45">
        <v>2632</v>
      </c>
      <c r="AP51" s="45">
        <v>2341</v>
      </c>
      <c r="AQ51" s="45">
        <v>62031</v>
      </c>
      <c r="AR51" s="45">
        <v>21824</v>
      </c>
      <c r="AS51" s="45">
        <v>13279</v>
      </c>
      <c r="AT51" s="45">
        <v>10310</v>
      </c>
      <c r="AU51" s="45">
        <v>6913</v>
      </c>
      <c r="AV51" s="45">
        <v>5504</v>
      </c>
      <c r="AW51" s="45">
        <v>4157</v>
      </c>
      <c r="AX51" s="45">
        <v>3697</v>
      </c>
      <c r="AY51" s="45">
        <v>3156</v>
      </c>
      <c r="AZ51" s="45">
        <v>3076</v>
      </c>
      <c r="BA51" s="45">
        <v>2644</v>
      </c>
      <c r="BB51" s="45">
        <v>2263</v>
      </c>
      <c r="BC51" s="45">
        <v>2174</v>
      </c>
      <c r="BD51" s="45">
        <v>1746</v>
      </c>
      <c r="BE51" s="45">
        <v>1654</v>
      </c>
      <c r="BF51" s="45">
        <v>1602</v>
      </c>
      <c r="BG51" s="45">
        <v>1503</v>
      </c>
      <c r="BH51" s="45">
        <v>1251</v>
      </c>
      <c r="BI51" s="45">
        <v>1023</v>
      </c>
      <c r="BJ51" s="45">
        <v>1041</v>
      </c>
      <c r="BK51" s="45">
        <v>950</v>
      </c>
      <c r="BL51" s="45">
        <v>1110</v>
      </c>
      <c r="BM51" s="165">
        <v>106</v>
      </c>
      <c r="BN51" s="45">
        <v>72</v>
      </c>
    </row>
    <row r="52" spans="1:67" ht="16.5" x14ac:dyDescent="0.25">
      <c r="A52" s="47" t="s">
        <v>453</v>
      </c>
      <c r="B52" s="60"/>
      <c r="C52" s="60">
        <f t="shared" ref="C52:BN53" si="9">C50/B50-1</f>
        <v>0.13736197579131515</v>
      </c>
      <c r="D52" s="60">
        <f t="shared" si="9"/>
        <v>0.17622039692869107</v>
      </c>
      <c r="E52" s="60">
        <f t="shared" si="9"/>
        <v>0.1600849211937676</v>
      </c>
      <c r="F52" s="60">
        <f t="shared" si="9"/>
        <v>0.10610264788835244</v>
      </c>
      <c r="G52" s="60">
        <f t="shared" si="9"/>
        <v>6.8565440014523471E-2</v>
      </c>
      <c r="H52" s="60">
        <f t="shared" si="9"/>
        <v>5.6435700909319042E-2</v>
      </c>
      <c r="I52" s="60">
        <f t="shared" si="9"/>
        <v>4.9341924919864999E-2</v>
      </c>
      <c r="J52" s="60">
        <f t="shared" si="9"/>
        <v>4.4688106276188577E-2</v>
      </c>
      <c r="K52" s="60">
        <f t="shared" si="9"/>
        <v>5.0825023088643784E-2</v>
      </c>
      <c r="L52" s="60">
        <f t="shared" si="9"/>
        <v>3.9209962719124247E-2</v>
      </c>
      <c r="M52" s="60">
        <f t="shared" si="9"/>
        <v>3.1163272097773254E-2</v>
      </c>
      <c r="N52" s="60">
        <f t="shared" si="9"/>
        <v>2.9907621247113214E-2</v>
      </c>
      <c r="O52" s="60">
        <f t="shared" si="9"/>
        <v>2.7452197987011262E-2</v>
      </c>
      <c r="P52" s="60">
        <f t="shared" si="9"/>
        <v>2.4911161476258492E-2</v>
      </c>
      <c r="Q52" s="60">
        <f t="shared" si="9"/>
        <v>3.2422132009074733E-2</v>
      </c>
      <c r="R52" s="60">
        <f t="shared" si="9"/>
        <v>2.586938643833836E-2</v>
      </c>
      <c r="S52" s="60">
        <f t="shared" si="9"/>
        <v>1.9182785499237021E-2</v>
      </c>
      <c r="T52" s="60">
        <f t="shared" si="9"/>
        <v>2.0670521049889423E-2</v>
      </c>
      <c r="U52" s="60">
        <f t="shared" si="9"/>
        <v>3.697031719640087E-3</v>
      </c>
      <c r="V52" s="60">
        <f t="shared" si="9"/>
        <v>2.9427811750881716E-3</v>
      </c>
      <c r="W52" s="60">
        <f t="shared" si="9"/>
        <v>3.9039903901774142E-3</v>
      </c>
      <c r="X52" s="60">
        <f t="shared" si="9"/>
        <v>2.3759492150050576E-3</v>
      </c>
      <c r="Y52" s="60">
        <f t="shared" si="9"/>
        <v>2.0743335469635138E-3</v>
      </c>
      <c r="Z52" s="60">
        <f t="shared" si="9"/>
        <v>3.529808081942365E-3</v>
      </c>
      <c r="AA52" s="60">
        <f t="shared" si="9"/>
        <v>4.0622719532961149E-3</v>
      </c>
      <c r="AB52" s="60">
        <f t="shared" si="9"/>
        <v>4.8138188337329968E-3</v>
      </c>
      <c r="AC52" s="60">
        <f t="shared" si="9"/>
        <v>5.2970775659000324E-3</v>
      </c>
      <c r="AD52" s="60">
        <f t="shared" si="9"/>
        <v>1.2183598190687039E-3</v>
      </c>
      <c r="AE52" s="60">
        <f t="shared" si="9"/>
        <v>1.1474098241277542E-3</v>
      </c>
      <c r="AF52" s="60">
        <f t="shared" si="9"/>
        <v>1.2324706118806317E-2</v>
      </c>
      <c r="AG52" s="60">
        <f t="shared" si="9"/>
        <v>8.2322520870166116E-3</v>
      </c>
      <c r="AH52" s="60">
        <f t="shared" si="9"/>
        <v>9.4145226513508984E-3</v>
      </c>
      <c r="AI52" s="60">
        <f t="shared" si="9"/>
        <v>9.8260298055463657E-3</v>
      </c>
      <c r="AJ52" s="60">
        <f t="shared" si="9"/>
        <v>8.0308724029602985E-3</v>
      </c>
      <c r="AK52" s="60">
        <f t="shared" si="9"/>
        <v>7.2117249277914297E-3</v>
      </c>
      <c r="AL52" s="60">
        <f t="shared" si="9"/>
        <v>6.2993374483266695E-3</v>
      </c>
      <c r="AM52" s="60">
        <f t="shared" si="9"/>
        <v>5.8884967226104923E-3</v>
      </c>
      <c r="AN52" s="60">
        <f t="shared" si="9"/>
        <v>5.7152831235789403E-3</v>
      </c>
      <c r="AO52" s="60">
        <f t="shared" si="9"/>
        <v>5.8318833356325595E-3</v>
      </c>
      <c r="AP52" s="60">
        <f t="shared" si="9"/>
        <v>5.8224034226530552E-3</v>
      </c>
      <c r="AQ52" s="60">
        <f t="shared" si="9"/>
        <v>5.1486873156667556E-3</v>
      </c>
      <c r="AR52" s="60">
        <f t="shared" si="9"/>
        <v>0.13572928974661935</v>
      </c>
      <c r="AS52" s="60">
        <f t="shared" si="9"/>
        <v>4.2045964654725543E-2</v>
      </c>
      <c r="AT52" s="60">
        <f t="shared" si="9"/>
        <v>2.4550959094060465E-2</v>
      </c>
      <c r="AU52" s="60">
        <f t="shared" si="9"/>
        <v>1.8604936533887617E-2</v>
      </c>
      <c r="AV52" s="60">
        <f t="shared" si="9"/>
        <v>1.2247016638793573E-2</v>
      </c>
      <c r="AW52" s="60">
        <f t="shared" si="9"/>
        <v>9.6328693664602394E-3</v>
      </c>
      <c r="AX52" s="60">
        <f t="shared" si="9"/>
        <v>7.2059922236995533E-3</v>
      </c>
      <c r="AY52" s="60">
        <f t="shared" si="9"/>
        <v>6.3627508011523393E-3</v>
      </c>
      <c r="AZ52" s="60">
        <f t="shared" si="9"/>
        <v>5.3973167332210803E-3</v>
      </c>
      <c r="BA52" s="60">
        <f t="shared" si="9"/>
        <v>5.2322624432079579E-3</v>
      </c>
      <c r="BB52" s="60">
        <f t="shared" si="9"/>
        <v>4.4740230841993078E-3</v>
      </c>
      <c r="BC52" s="60">
        <f t="shared" si="9"/>
        <v>3.81226089139175E-3</v>
      </c>
      <c r="BD52" s="60">
        <f t="shared" si="9"/>
        <v>3.6484223174697572E-3</v>
      </c>
      <c r="BE52" s="60">
        <f t="shared" si="9"/>
        <v>2.9194981004869724E-3</v>
      </c>
      <c r="BF52" s="60">
        <f t="shared" si="9"/>
        <v>2.7576134472835356E-3</v>
      </c>
      <c r="BG52" s="60">
        <f t="shared" si="9"/>
        <v>2.6635719131162805E-3</v>
      </c>
      <c r="BH52" s="60">
        <f t="shared" si="9"/>
        <v>2.4923306525164168E-3</v>
      </c>
      <c r="BI52" s="60">
        <f t="shared" si="9"/>
        <v>2.0692974809486397E-3</v>
      </c>
      <c r="BJ52" s="60">
        <f t="shared" si="9"/>
        <v>1.6886649807528187E-3</v>
      </c>
      <c r="BK52" s="60">
        <f t="shared" si="9"/>
        <v>1.7154806888948215E-3</v>
      </c>
      <c r="BL52" s="60">
        <f t="shared" si="9"/>
        <v>1.5628393006377195E-3</v>
      </c>
      <c r="BM52" s="60">
        <f t="shared" si="9"/>
        <v>1.8232049643736037E-3</v>
      </c>
      <c r="BN52" s="60">
        <f t="shared" si="9"/>
        <v>1.7379100483982945E-4</v>
      </c>
    </row>
    <row r="53" spans="1:67" ht="16.5" x14ac:dyDescent="0.25">
      <c r="A53" s="111" t="s">
        <v>454</v>
      </c>
      <c r="B53" s="127"/>
      <c r="C53" s="127">
        <f t="shared" si="9"/>
        <v>0.45911106527792112</v>
      </c>
      <c r="D53" s="127">
        <f t="shared" si="9"/>
        <v>6.8520743515442684E-2</v>
      </c>
      <c r="E53" s="127">
        <f t="shared" si="9"/>
        <v>-0.2311075834242815</v>
      </c>
      <c r="F53" s="127">
        <f t="shared" si="9"/>
        <v>-0.28521656845455723</v>
      </c>
      <c r="G53" s="127">
        <f t="shared" si="9"/>
        <v>-0.12047177759056449</v>
      </c>
      <c r="H53" s="127">
        <f t="shared" si="9"/>
        <v>-7.6354679802955627E-2</v>
      </c>
      <c r="I53" s="127">
        <f t="shared" si="9"/>
        <v>-4.9629629629629579E-2</v>
      </c>
      <c r="J53" s="127">
        <f t="shared" si="9"/>
        <v>0.1881527669524552</v>
      </c>
      <c r="K53" s="127">
        <f t="shared" si="9"/>
        <v>-0.18932038834951459</v>
      </c>
      <c r="L53" s="127">
        <f t="shared" si="9"/>
        <v>-0.17405729082375787</v>
      </c>
      <c r="M53" s="127">
        <f t="shared" si="9"/>
        <v>-1.0385029881453955E-2</v>
      </c>
      <c r="N53" s="127">
        <f t="shared" si="9"/>
        <v>-5.4648054648054667E-2</v>
      </c>
      <c r="O53" s="127">
        <f t="shared" si="9"/>
        <v>-6.7651062938527629E-2</v>
      </c>
      <c r="P53" s="127">
        <f t="shared" si="9"/>
        <v>0.33393238234303046</v>
      </c>
      <c r="Q53" s="127">
        <f t="shared" si="9"/>
        <v>-0.17623779050185251</v>
      </c>
      <c r="R53" s="127">
        <f t="shared" si="9"/>
        <v>-0.23929265051620152</v>
      </c>
      <c r="S53" s="127">
        <f t="shared" si="9"/>
        <v>9.8226283257188962E-2</v>
      </c>
      <c r="T53" s="113">
        <f t="shared" si="9"/>
        <v>-0.81744769362535175</v>
      </c>
      <c r="U53" s="113">
        <f t="shared" si="9"/>
        <v>-0.20107238605898126</v>
      </c>
      <c r="V53" s="113">
        <f t="shared" si="9"/>
        <v>0.33053691275167796</v>
      </c>
      <c r="W53" s="113">
        <f t="shared" si="9"/>
        <v>-0.38902900378310212</v>
      </c>
      <c r="X53" s="113">
        <f t="shared" si="9"/>
        <v>-0.12487100103199178</v>
      </c>
      <c r="Y53" s="113">
        <f t="shared" si="9"/>
        <v>0.70518867924528306</v>
      </c>
      <c r="Z53" s="113">
        <f t="shared" si="9"/>
        <v>0.15491009681881041</v>
      </c>
      <c r="AA53" s="113">
        <f t="shared" si="9"/>
        <v>0.18982035928143715</v>
      </c>
      <c r="AB53" s="113">
        <f t="shared" si="9"/>
        <v>0.1056869652742829</v>
      </c>
      <c r="AC53" s="113">
        <f t="shared" si="9"/>
        <v>-0.76877560309512971</v>
      </c>
      <c r="AD53" s="113">
        <f t="shared" si="9"/>
        <v>-5.7086614173228356E-2</v>
      </c>
      <c r="AE53" s="113">
        <f t="shared" si="9"/>
        <v>9.7536534446764094</v>
      </c>
      <c r="AF53" s="113">
        <f t="shared" si="9"/>
        <v>-0.32382061735585321</v>
      </c>
      <c r="AG53" s="113">
        <f t="shared" si="9"/>
        <v>0.15302899799023839</v>
      </c>
      <c r="AH53" s="113">
        <f t="shared" si="9"/>
        <v>5.3535856573705187E-2</v>
      </c>
      <c r="AI53" s="113">
        <f t="shared" si="9"/>
        <v>-0.17466320018908055</v>
      </c>
      <c r="AJ53" s="113">
        <f t="shared" si="9"/>
        <v>-9.478808705612829E-2</v>
      </c>
      <c r="AK53" s="113">
        <f t="shared" si="9"/>
        <v>-0.12021512179689975</v>
      </c>
      <c r="AL53" s="113">
        <f t="shared" si="9"/>
        <v>-5.9331175836030203E-2</v>
      </c>
      <c r="AM53" s="113">
        <f t="shared" si="9"/>
        <v>-2.3700305810397504E-2</v>
      </c>
      <c r="AN53" s="113">
        <f t="shared" si="9"/>
        <v>2.6233359436178549E-2</v>
      </c>
      <c r="AO53" s="113">
        <f t="shared" si="9"/>
        <v>4.1968714231208626E-3</v>
      </c>
      <c r="AP53" s="113">
        <f t="shared" si="9"/>
        <v>-0.11056231003039518</v>
      </c>
      <c r="AQ53" s="113">
        <f t="shared" si="9"/>
        <v>25.497650576676634</v>
      </c>
      <c r="AR53" s="113">
        <f t="shared" si="9"/>
        <v>-0.64817591204397806</v>
      </c>
      <c r="AS53" s="113">
        <f t="shared" si="9"/>
        <v>-0.39154142228739008</v>
      </c>
      <c r="AT53" s="113">
        <f t="shared" si="9"/>
        <v>-0.22358611341215451</v>
      </c>
      <c r="AU53" s="113">
        <f t="shared" si="9"/>
        <v>-0.32948593598448106</v>
      </c>
      <c r="AV53" s="113">
        <f t="shared" si="9"/>
        <v>-0.20381889194271663</v>
      </c>
      <c r="AW53" s="113">
        <f t="shared" si="9"/>
        <v>-0.24473110465116277</v>
      </c>
      <c r="AX53" s="113">
        <f t="shared" si="9"/>
        <v>-0.11065672359874912</v>
      </c>
      <c r="AY53" s="113">
        <f t="shared" si="9"/>
        <v>-0.14633486610765489</v>
      </c>
      <c r="AZ53" s="113">
        <f t="shared" si="9"/>
        <v>-2.5348542458808576E-2</v>
      </c>
      <c r="BA53" s="113">
        <f t="shared" si="9"/>
        <v>-0.14044213263979188</v>
      </c>
      <c r="BB53" s="113">
        <f t="shared" si="9"/>
        <v>-0.14409984871406956</v>
      </c>
      <c r="BC53" s="113">
        <f t="shared" si="9"/>
        <v>-3.9328325231992922E-2</v>
      </c>
      <c r="BD53" s="113">
        <f t="shared" si="9"/>
        <v>-0.19687212511499541</v>
      </c>
      <c r="BE53" s="113">
        <f t="shared" si="9"/>
        <v>-5.269186712485685E-2</v>
      </c>
      <c r="BF53" s="113">
        <f t="shared" si="9"/>
        <v>-3.1438935912938337E-2</v>
      </c>
      <c r="BG53" s="113">
        <f t="shared" si="9"/>
        <v>-6.1797752808988804E-2</v>
      </c>
      <c r="BH53" s="113">
        <f t="shared" si="9"/>
        <v>-0.16766467065868262</v>
      </c>
      <c r="BI53" s="113">
        <f t="shared" si="9"/>
        <v>-0.18225419664268583</v>
      </c>
      <c r="BJ53" s="113">
        <f t="shared" si="9"/>
        <v>1.7595307917888547E-2</v>
      </c>
      <c r="BK53" s="113">
        <f t="shared" si="9"/>
        <v>-8.7415946205571582E-2</v>
      </c>
      <c r="BL53" s="113">
        <f t="shared" si="9"/>
        <v>0.16842105263157903</v>
      </c>
      <c r="BM53" s="113">
        <f t="shared" si="9"/>
        <v>-0.90450450450450448</v>
      </c>
      <c r="BN53" s="113">
        <f t="shared" si="9"/>
        <v>-0.32075471698113212</v>
      </c>
    </row>
    <row r="54" spans="1:67" ht="16.5" x14ac:dyDescent="0.25">
      <c r="A54" s="128" t="s">
        <v>455</v>
      </c>
      <c r="B54" s="129">
        <f t="shared" ref="B54:BM54" si="10">B51/B50</f>
        <v>0.13736197579131518</v>
      </c>
      <c r="C54" s="129">
        <f t="shared" si="10"/>
        <v>0.17622039692869107</v>
      </c>
      <c r="D54" s="129">
        <f t="shared" si="10"/>
        <v>0.16008492119376749</v>
      </c>
      <c r="E54" s="129">
        <f t="shared" si="10"/>
        <v>0.1061026478883524</v>
      </c>
      <c r="F54" s="129">
        <f t="shared" si="10"/>
        <v>6.8565440014523429E-2</v>
      </c>
      <c r="G54" s="129">
        <f t="shared" si="10"/>
        <v>5.643570090931907E-2</v>
      </c>
      <c r="H54" s="129">
        <f t="shared" si="10"/>
        <v>4.9341924919865061E-2</v>
      </c>
      <c r="I54" s="129">
        <f t="shared" si="10"/>
        <v>4.4688106276188522E-2</v>
      </c>
      <c r="J54" s="129">
        <f t="shared" si="10"/>
        <v>5.0825023088643721E-2</v>
      </c>
      <c r="K54" s="129">
        <f t="shared" si="10"/>
        <v>3.9209962719124296E-2</v>
      </c>
      <c r="L54" s="129">
        <f t="shared" si="10"/>
        <v>3.1163272097773354E-2</v>
      </c>
      <c r="M54" s="129">
        <f t="shared" si="10"/>
        <v>2.9907621247113166E-2</v>
      </c>
      <c r="N54" s="129">
        <f t="shared" si="10"/>
        <v>2.7452197987011307E-2</v>
      </c>
      <c r="O54" s="129">
        <f t="shared" si="10"/>
        <v>2.491116147625843E-2</v>
      </c>
      <c r="P54" s="129">
        <f t="shared" si="10"/>
        <v>3.2422132009074706E-2</v>
      </c>
      <c r="Q54" s="129">
        <f t="shared" si="10"/>
        <v>2.5869386438338415E-2</v>
      </c>
      <c r="R54" s="129">
        <f t="shared" si="10"/>
        <v>1.9182785499237021E-2</v>
      </c>
      <c r="S54" s="129">
        <f t="shared" si="10"/>
        <v>2.0670521049889479E-2</v>
      </c>
      <c r="T54" s="130">
        <f t="shared" si="10"/>
        <v>3.6970317196401092E-3</v>
      </c>
      <c r="U54" s="130">
        <f t="shared" si="10"/>
        <v>2.9427811750880736E-3</v>
      </c>
      <c r="V54" s="130">
        <f t="shared" si="10"/>
        <v>3.903990390177501E-3</v>
      </c>
      <c r="W54" s="130">
        <f t="shared" si="10"/>
        <v>2.3759492150050143E-3</v>
      </c>
      <c r="X54" s="130">
        <f t="shared" si="10"/>
        <v>2.0743335469635966E-3</v>
      </c>
      <c r="Y54" s="130">
        <f t="shared" si="10"/>
        <v>3.529808081942322E-3</v>
      </c>
      <c r="Z54" s="130">
        <f t="shared" si="10"/>
        <v>4.0622719532960351E-3</v>
      </c>
      <c r="AA54" s="130">
        <f t="shared" si="10"/>
        <v>4.8138188337330714E-3</v>
      </c>
      <c r="AB54" s="130">
        <f t="shared" si="10"/>
        <v>5.2970775659000333E-3</v>
      </c>
      <c r="AC54" s="130">
        <f t="shared" si="10"/>
        <v>1.2183598190687701E-3</v>
      </c>
      <c r="AD54" s="130">
        <f t="shared" si="10"/>
        <v>1.1474098241277049E-3</v>
      </c>
      <c r="AE54" s="130">
        <f t="shared" si="10"/>
        <v>1.2324706118806242E-2</v>
      </c>
      <c r="AF54" s="130">
        <f t="shared" si="10"/>
        <v>8.2322520870165353E-3</v>
      </c>
      <c r="AG54" s="130">
        <f t="shared" si="10"/>
        <v>9.4145226513508758E-3</v>
      </c>
      <c r="AH54" s="130">
        <f t="shared" si="10"/>
        <v>9.826029805546331E-3</v>
      </c>
      <c r="AI54" s="130">
        <f t="shared" si="10"/>
        <v>8.0308724029602915E-3</v>
      </c>
      <c r="AJ54" s="130">
        <f t="shared" si="10"/>
        <v>7.2117249277914922E-3</v>
      </c>
      <c r="AK54" s="130">
        <f t="shared" si="10"/>
        <v>6.2993374483266322E-3</v>
      </c>
      <c r="AL54" s="130">
        <f t="shared" si="10"/>
        <v>5.8884967226103865E-3</v>
      </c>
      <c r="AM54" s="130">
        <f t="shared" si="10"/>
        <v>5.7152831235790114E-3</v>
      </c>
      <c r="AN54" s="130">
        <f t="shared" si="10"/>
        <v>5.8318833356325621E-3</v>
      </c>
      <c r="AO54" s="130">
        <f t="shared" si="10"/>
        <v>5.8224034226529546E-3</v>
      </c>
      <c r="AP54" s="130">
        <f t="shared" si="10"/>
        <v>5.1486873156666568E-3</v>
      </c>
      <c r="AQ54" s="130">
        <f t="shared" si="10"/>
        <v>0.13572928974661941</v>
      </c>
      <c r="AR54" s="130">
        <f t="shared" si="10"/>
        <v>4.2045964654725647E-2</v>
      </c>
      <c r="AS54" s="130">
        <f t="shared" si="10"/>
        <v>2.4550959094060552E-2</v>
      </c>
      <c r="AT54" s="130">
        <f t="shared" si="10"/>
        <v>1.8604936533887693E-2</v>
      </c>
      <c r="AU54" s="130">
        <f t="shared" si="10"/>
        <v>1.2247016638793616E-2</v>
      </c>
      <c r="AV54" s="130">
        <f t="shared" si="10"/>
        <v>9.6328693664603227E-3</v>
      </c>
      <c r="AW54" s="130">
        <f t="shared" si="10"/>
        <v>7.2059922236995151E-3</v>
      </c>
      <c r="AX54" s="130">
        <f t="shared" si="10"/>
        <v>6.3627508011524199E-3</v>
      </c>
      <c r="AY54" s="130">
        <f t="shared" si="10"/>
        <v>5.3973167332210317E-3</v>
      </c>
      <c r="AZ54" s="130">
        <f t="shared" si="10"/>
        <v>5.2322624432080099E-3</v>
      </c>
      <c r="BA54" s="130">
        <f t="shared" si="10"/>
        <v>4.474023084199287E-3</v>
      </c>
      <c r="BB54" s="130">
        <f t="shared" si="10"/>
        <v>3.8122608913918376E-3</v>
      </c>
      <c r="BC54" s="130">
        <f t="shared" si="10"/>
        <v>3.6484223174698006E-3</v>
      </c>
      <c r="BD54" s="130">
        <f t="shared" si="10"/>
        <v>2.9194981004869174E-3</v>
      </c>
      <c r="BE54" s="130">
        <f t="shared" si="10"/>
        <v>2.7576134472835673E-3</v>
      </c>
      <c r="BF54" s="130">
        <f t="shared" si="10"/>
        <v>2.663571913116346E-3</v>
      </c>
      <c r="BG54" s="130">
        <f t="shared" si="10"/>
        <v>2.4923306525163752E-3</v>
      </c>
      <c r="BH54" s="130">
        <f t="shared" si="10"/>
        <v>2.0692974809487339E-3</v>
      </c>
      <c r="BI54" s="130">
        <f t="shared" si="10"/>
        <v>1.6886649807528508E-3</v>
      </c>
      <c r="BJ54" s="130">
        <f t="shared" si="10"/>
        <v>1.715480688894858E-3</v>
      </c>
      <c r="BK54" s="130">
        <f t="shared" si="10"/>
        <v>1.5628393006376384E-3</v>
      </c>
      <c r="BL54" s="130">
        <f t="shared" si="10"/>
        <v>1.8232049643735894E-3</v>
      </c>
      <c r="BM54" s="130">
        <f t="shared" si="10"/>
        <v>1.7379100483991554E-4</v>
      </c>
      <c r="BN54" s="130">
        <f t="shared" ref="BN54" si="11">BN51/BN50</f>
        <v>1.1802620837527088E-4</v>
      </c>
    </row>
    <row r="55" spans="1:67" s="110" customFormat="1" ht="19.5" x14ac:dyDescent="0.3">
      <c r="A55" s="131"/>
      <c r="B55" s="150"/>
      <c r="C55" s="150"/>
      <c r="D55" s="150"/>
      <c r="E55" s="150"/>
      <c r="F55" s="150"/>
      <c r="G55" s="150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19"/>
      <c r="AS55" s="119"/>
      <c r="AT55" s="119"/>
      <c r="AU55" s="119"/>
      <c r="AV55" s="119"/>
      <c r="AW55" s="119"/>
      <c r="AX55" s="119"/>
      <c r="AY55" s="119"/>
      <c r="AZ55" s="119"/>
    </row>
    <row r="56" spans="1:67" ht="18.75" x14ac:dyDescent="0.3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</row>
    <row r="57" spans="1:67" s="17" customFormat="1" ht="19.5" x14ac:dyDescent="0.3">
      <c r="A57" s="143" t="s">
        <v>462</v>
      </c>
      <c r="B57" s="145">
        <v>2020</v>
      </c>
      <c r="C57" s="146"/>
      <c r="D57" s="146"/>
      <c r="E57" s="146"/>
      <c r="F57" s="146"/>
      <c r="G57" s="147"/>
      <c r="H57" s="148">
        <v>2021</v>
      </c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2">
        <v>2022</v>
      </c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>
        <v>2023</v>
      </c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>
        <v>2024</v>
      </c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>
        <v>2025</v>
      </c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</row>
    <row r="58" spans="1:67" s="17" customFormat="1" ht="18.75" x14ac:dyDescent="0.3">
      <c r="A58" s="144"/>
      <c r="B58" s="43">
        <v>44013</v>
      </c>
      <c r="C58" s="43">
        <v>44044</v>
      </c>
      <c r="D58" s="43">
        <v>44075</v>
      </c>
      <c r="E58" s="43">
        <v>44105</v>
      </c>
      <c r="F58" s="43">
        <v>44136</v>
      </c>
      <c r="G58" s="43">
        <v>44166</v>
      </c>
      <c r="H58" s="43">
        <v>44197</v>
      </c>
      <c r="I58" s="43">
        <v>44228</v>
      </c>
      <c r="J58" s="43">
        <v>44256</v>
      </c>
      <c r="K58" s="43">
        <v>44287</v>
      </c>
      <c r="L58" s="43">
        <v>44317</v>
      </c>
      <c r="M58" s="43">
        <v>44348</v>
      </c>
      <c r="N58" s="43">
        <v>44378</v>
      </c>
      <c r="O58" s="43">
        <v>44409</v>
      </c>
      <c r="P58" s="43">
        <v>44440</v>
      </c>
      <c r="Q58" s="43">
        <v>44470</v>
      </c>
      <c r="R58" s="43">
        <v>44501</v>
      </c>
      <c r="S58" s="43">
        <v>44531</v>
      </c>
      <c r="T58" s="18">
        <v>44562</v>
      </c>
      <c r="U58" s="18">
        <v>44593</v>
      </c>
      <c r="V58" s="18">
        <v>44621</v>
      </c>
      <c r="W58" s="18">
        <v>44652</v>
      </c>
      <c r="X58" s="18">
        <v>44682</v>
      </c>
      <c r="Y58" s="18">
        <v>44713</v>
      </c>
      <c r="Z58" s="18">
        <v>44743</v>
      </c>
      <c r="AA58" s="18">
        <v>44774</v>
      </c>
      <c r="AB58" s="18">
        <v>44805</v>
      </c>
      <c r="AC58" s="18">
        <v>44835</v>
      </c>
      <c r="AD58" s="18">
        <v>44866</v>
      </c>
      <c r="AE58" s="18">
        <v>44896</v>
      </c>
      <c r="AF58" s="18">
        <v>44927</v>
      </c>
      <c r="AG58" s="18">
        <v>44958</v>
      </c>
      <c r="AH58" s="18">
        <v>44986</v>
      </c>
      <c r="AI58" s="18">
        <v>45017</v>
      </c>
      <c r="AJ58" s="18">
        <v>45047</v>
      </c>
      <c r="AK58" s="18">
        <v>45078</v>
      </c>
      <c r="AL58" s="18">
        <v>45108</v>
      </c>
      <c r="AM58" s="18">
        <v>45139</v>
      </c>
      <c r="AN58" s="18">
        <v>45170</v>
      </c>
      <c r="AO58" s="18">
        <v>45200</v>
      </c>
      <c r="AP58" s="18">
        <v>45231</v>
      </c>
      <c r="AQ58" s="18">
        <v>45261</v>
      </c>
      <c r="AR58" s="18">
        <v>45292</v>
      </c>
      <c r="AS58" s="18">
        <v>45323</v>
      </c>
      <c r="AT58" s="18">
        <v>45352</v>
      </c>
      <c r="AU58" s="18">
        <v>45383</v>
      </c>
      <c r="AV58" s="18">
        <v>45413</v>
      </c>
      <c r="AW58" s="18">
        <v>45444</v>
      </c>
      <c r="AX58" s="18">
        <v>45474</v>
      </c>
      <c r="AY58" s="18">
        <v>45505</v>
      </c>
      <c r="AZ58" s="18">
        <v>45536</v>
      </c>
      <c r="BA58" s="18">
        <v>45566</v>
      </c>
      <c r="BB58" s="18">
        <v>45597</v>
      </c>
      <c r="BC58" s="18">
        <v>45627</v>
      </c>
      <c r="BD58" s="18">
        <v>45658</v>
      </c>
      <c r="BE58" s="18">
        <v>45689</v>
      </c>
      <c r="BF58" s="18">
        <v>45717</v>
      </c>
      <c r="BG58" s="18">
        <v>45748</v>
      </c>
      <c r="BH58" s="18">
        <v>45778</v>
      </c>
      <c r="BI58" s="18">
        <v>45809</v>
      </c>
      <c r="BJ58" s="18">
        <v>45839</v>
      </c>
      <c r="BK58" s="18">
        <v>45870</v>
      </c>
      <c r="BL58" s="18">
        <v>45901</v>
      </c>
      <c r="BM58" s="18">
        <v>45931</v>
      </c>
      <c r="BN58" s="18">
        <v>45962</v>
      </c>
      <c r="BO58" s="18">
        <v>45992</v>
      </c>
    </row>
    <row r="59" spans="1:67" ht="37.5" customHeight="1" x14ac:dyDescent="0.25">
      <c r="A59" s="124" t="s">
        <v>463</v>
      </c>
      <c r="B59" s="125">
        <v>56</v>
      </c>
      <c r="C59" s="125">
        <f>B60+B59</f>
        <v>63</v>
      </c>
      <c r="D59" s="125">
        <f t="shared" ref="D59:BN59" si="12">C60+C59</f>
        <v>71</v>
      </c>
      <c r="E59" s="125">
        <f t="shared" si="12"/>
        <v>79</v>
      </c>
      <c r="F59" s="125">
        <f t="shared" si="12"/>
        <v>92</v>
      </c>
      <c r="G59" s="125">
        <f t="shared" si="12"/>
        <v>114</v>
      </c>
      <c r="H59" s="125">
        <f t="shared" si="12"/>
        <v>131</v>
      </c>
      <c r="I59" s="125">
        <f t="shared" si="12"/>
        <v>144</v>
      </c>
      <c r="J59" s="125">
        <f t="shared" si="12"/>
        <v>152</v>
      </c>
      <c r="K59" s="125">
        <f t="shared" si="12"/>
        <v>159</v>
      </c>
      <c r="L59" s="125">
        <f t="shared" si="12"/>
        <v>168</v>
      </c>
      <c r="M59" s="125">
        <f t="shared" si="12"/>
        <v>172</v>
      </c>
      <c r="N59" s="125">
        <f t="shared" si="12"/>
        <v>177</v>
      </c>
      <c r="O59" s="125">
        <f t="shared" si="12"/>
        <v>181</v>
      </c>
      <c r="P59" s="125">
        <f t="shared" si="12"/>
        <v>183</v>
      </c>
      <c r="Q59" s="125">
        <f t="shared" si="12"/>
        <v>188</v>
      </c>
      <c r="R59" s="125">
        <f t="shared" si="12"/>
        <v>190</v>
      </c>
      <c r="S59" s="125">
        <f t="shared" si="12"/>
        <v>233</v>
      </c>
      <c r="T59" s="57">
        <f t="shared" si="12"/>
        <v>302</v>
      </c>
      <c r="U59" s="57">
        <f t="shared" si="12"/>
        <v>323</v>
      </c>
      <c r="V59" s="57">
        <f t="shared" si="12"/>
        <v>333</v>
      </c>
      <c r="W59" s="57">
        <f t="shared" si="12"/>
        <v>348</v>
      </c>
      <c r="X59" s="57">
        <f t="shared" si="12"/>
        <v>383</v>
      </c>
      <c r="Y59" s="57">
        <f t="shared" si="12"/>
        <v>436</v>
      </c>
      <c r="Z59" s="57">
        <f t="shared" si="12"/>
        <v>563</v>
      </c>
      <c r="AA59" s="57">
        <f t="shared" si="12"/>
        <v>705</v>
      </c>
      <c r="AB59" s="57">
        <f t="shared" si="12"/>
        <v>895</v>
      </c>
      <c r="AC59" s="57">
        <f t="shared" si="12"/>
        <v>1124</v>
      </c>
      <c r="AD59" s="57">
        <f t="shared" si="12"/>
        <v>1153</v>
      </c>
      <c r="AE59" s="57">
        <f t="shared" si="12"/>
        <v>1161</v>
      </c>
      <c r="AF59" s="57">
        <f t="shared" si="12"/>
        <v>1177</v>
      </c>
      <c r="AG59" s="57">
        <f t="shared" si="12"/>
        <v>1184</v>
      </c>
      <c r="AH59" s="57">
        <f t="shared" si="12"/>
        <v>1295</v>
      </c>
      <c r="AI59" s="57">
        <f t="shared" si="12"/>
        <v>1413</v>
      </c>
      <c r="AJ59" s="57">
        <f t="shared" si="12"/>
        <v>1524</v>
      </c>
      <c r="AK59" s="57">
        <f t="shared" si="12"/>
        <v>1594</v>
      </c>
      <c r="AL59" s="57">
        <f t="shared" si="12"/>
        <v>1668</v>
      </c>
      <c r="AM59" s="57">
        <f t="shared" si="12"/>
        <v>1736</v>
      </c>
      <c r="AN59" s="57">
        <f t="shared" si="12"/>
        <v>1813</v>
      </c>
      <c r="AO59" s="57">
        <f t="shared" si="12"/>
        <v>1875</v>
      </c>
      <c r="AP59" s="57">
        <f t="shared" si="12"/>
        <v>1981</v>
      </c>
      <c r="AQ59" s="57">
        <f t="shared" si="12"/>
        <v>2073</v>
      </c>
      <c r="AR59" s="57">
        <f t="shared" si="12"/>
        <v>8676</v>
      </c>
      <c r="AS59" s="57">
        <f t="shared" si="12"/>
        <v>11177</v>
      </c>
      <c r="AT59" s="57">
        <f t="shared" si="12"/>
        <v>12935</v>
      </c>
      <c r="AU59" s="57">
        <f t="shared" si="12"/>
        <v>14366</v>
      </c>
      <c r="AV59" s="57">
        <f t="shared" si="12"/>
        <v>15380</v>
      </c>
      <c r="AW59" s="57">
        <f t="shared" si="12"/>
        <v>16200</v>
      </c>
      <c r="AX59" s="57">
        <f t="shared" si="12"/>
        <v>16872</v>
      </c>
      <c r="AY59" s="57">
        <f t="shared" si="12"/>
        <v>17501</v>
      </c>
      <c r="AZ59" s="57">
        <f t="shared" si="12"/>
        <v>18159</v>
      </c>
      <c r="BA59" s="57">
        <f t="shared" si="12"/>
        <v>18760</v>
      </c>
      <c r="BB59" s="57">
        <f t="shared" si="12"/>
        <v>19315</v>
      </c>
      <c r="BC59" s="57">
        <f t="shared" si="12"/>
        <v>19931</v>
      </c>
      <c r="BD59" s="57">
        <f t="shared" si="12"/>
        <v>20544</v>
      </c>
      <c r="BE59" s="57">
        <f t="shared" si="12"/>
        <v>20964</v>
      </c>
      <c r="BF59" s="57">
        <f t="shared" si="12"/>
        <v>21648</v>
      </c>
      <c r="BG59" s="57">
        <f t="shared" si="12"/>
        <v>22236</v>
      </c>
      <c r="BH59" s="57">
        <f t="shared" si="12"/>
        <v>22897</v>
      </c>
      <c r="BI59" s="57">
        <f t="shared" si="12"/>
        <v>23358</v>
      </c>
      <c r="BJ59" s="57">
        <f t="shared" si="12"/>
        <v>23741</v>
      </c>
      <c r="BK59" s="57">
        <f t="shared" si="12"/>
        <v>24127</v>
      </c>
      <c r="BL59" s="57">
        <f t="shared" si="12"/>
        <v>24495</v>
      </c>
      <c r="BM59" s="57">
        <f t="shared" si="12"/>
        <v>26031</v>
      </c>
      <c r="BN59" s="57">
        <f t="shared" si="12"/>
        <v>29644</v>
      </c>
    </row>
    <row r="60" spans="1:67" ht="33" x14ac:dyDescent="0.25">
      <c r="A60" s="23" t="s">
        <v>452</v>
      </c>
      <c r="B60" s="45">
        <v>7</v>
      </c>
      <c r="C60" s="45">
        <v>8</v>
      </c>
      <c r="D60" s="45">
        <v>8</v>
      </c>
      <c r="E60" s="45">
        <v>13</v>
      </c>
      <c r="F60" s="45">
        <v>22</v>
      </c>
      <c r="G60" s="45">
        <v>17</v>
      </c>
      <c r="H60" s="45">
        <v>13</v>
      </c>
      <c r="I60" s="45">
        <v>8</v>
      </c>
      <c r="J60" s="45">
        <v>7</v>
      </c>
      <c r="K60" s="45">
        <v>9</v>
      </c>
      <c r="L60" s="45">
        <v>4</v>
      </c>
      <c r="M60" s="45">
        <v>5</v>
      </c>
      <c r="N60" s="45">
        <v>4</v>
      </c>
      <c r="O60" s="45">
        <v>2</v>
      </c>
      <c r="P60" s="45">
        <v>5</v>
      </c>
      <c r="Q60" s="45">
        <v>2</v>
      </c>
      <c r="R60" s="45">
        <v>43</v>
      </c>
      <c r="S60" s="45">
        <v>69</v>
      </c>
      <c r="T60" s="45">
        <v>21</v>
      </c>
      <c r="U60" s="45">
        <v>10</v>
      </c>
      <c r="V60" s="45">
        <v>15</v>
      </c>
      <c r="W60" s="45">
        <v>35</v>
      </c>
      <c r="X60" s="45">
        <v>53</v>
      </c>
      <c r="Y60" s="45">
        <v>127</v>
      </c>
      <c r="Z60" s="45">
        <v>142</v>
      </c>
      <c r="AA60" s="45">
        <v>190</v>
      </c>
      <c r="AB60" s="45">
        <v>229</v>
      </c>
      <c r="AC60" s="45">
        <v>29</v>
      </c>
      <c r="AD60" s="45">
        <v>8</v>
      </c>
      <c r="AE60" s="45">
        <v>16</v>
      </c>
      <c r="AF60" s="45">
        <v>7</v>
      </c>
      <c r="AG60" s="45">
        <v>111</v>
      </c>
      <c r="AH60" s="45">
        <v>118</v>
      </c>
      <c r="AI60" s="45">
        <v>111</v>
      </c>
      <c r="AJ60" s="45">
        <v>70</v>
      </c>
      <c r="AK60" s="45">
        <v>74</v>
      </c>
      <c r="AL60" s="45">
        <v>68</v>
      </c>
      <c r="AM60" s="45">
        <v>77</v>
      </c>
      <c r="AN60" s="45">
        <v>62</v>
      </c>
      <c r="AO60" s="45">
        <v>106</v>
      </c>
      <c r="AP60" s="45">
        <v>92</v>
      </c>
      <c r="AQ60" s="45">
        <v>6603</v>
      </c>
      <c r="AR60" s="45">
        <v>2501</v>
      </c>
      <c r="AS60" s="45">
        <v>1758</v>
      </c>
      <c r="AT60" s="45">
        <v>1431</v>
      </c>
      <c r="AU60" s="45">
        <v>1014</v>
      </c>
      <c r="AV60" s="45">
        <v>820</v>
      </c>
      <c r="AW60" s="45">
        <v>672</v>
      </c>
      <c r="AX60" s="45">
        <v>629</v>
      </c>
      <c r="AY60" s="45">
        <v>658</v>
      </c>
      <c r="AZ60" s="45">
        <v>601</v>
      </c>
      <c r="BA60" s="45">
        <v>555</v>
      </c>
      <c r="BB60" s="45">
        <v>616</v>
      </c>
      <c r="BC60" s="45">
        <v>613</v>
      </c>
      <c r="BD60" s="45">
        <v>420</v>
      </c>
      <c r="BE60" s="45">
        <v>684</v>
      </c>
      <c r="BF60" s="45">
        <v>588</v>
      </c>
      <c r="BG60" s="45">
        <v>661</v>
      </c>
      <c r="BH60" s="45">
        <v>461</v>
      </c>
      <c r="BI60" s="45">
        <v>383</v>
      </c>
      <c r="BJ60" s="45">
        <v>386</v>
      </c>
      <c r="BK60" s="45">
        <v>368</v>
      </c>
      <c r="BL60" s="45">
        <v>1536</v>
      </c>
      <c r="BM60" s="165">
        <v>3613</v>
      </c>
      <c r="BN60" s="45">
        <v>1605</v>
      </c>
    </row>
    <row r="61" spans="1:67" ht="16.5" x14ac:dyDescent="0.25">
      <c r="A61" s="47" t="s">
        <v>453</v>
      </c>
      <c r="B61" s="60"/>
      <c r="C61" s="60">
        <f t="shared" ref="C61:BN61" si="13">C59/B59-1</f>
        <v>0.125</v>
      </c>
      <c r="D61" s="60">
        <f t="shared" si="13"/>
        <v>0.12698412698412698</v>
      </c>
      <c r="E61" s="60">
        <f t="shared" si="13"/>
        <v>0.11267605633802824</v>
      </c>
      <c r="F61" s="60">
        <f t="shared" si="13"/>
        <v>0.16455696202531644</v>
      </c>
      <c r="G61" s="60">
        <f t="shared" si="13"/>
        <v>0.23913043478260865</v>
      </c>
      <c r="H61" s="60">
        <f t="shared" si="13"/>
        <v>0.14912280701754388</v>
      </c>
      <c r="I61" s="60">
        <f t="shared" si="13"/>
        <v>9.92366412213741E-2</v>
      </c>
      <c r="J61" s="60">
        <f t="shared" si="13"/>
        <v>5.555555555555558E-2</v>
      </c>
      <c r="K61" s="60">
        <f t="shared" si="13"/>
        <v>4.6052631578947345E-2</v>
      </c>
      <c r="L61" s="60">
        <f t="shared" si="13"/>
        <v>5.6603773584905648E-2</v>
      </c>
      <c r="M61" s="60">
        <f t="shared" si="13"/>
        <v>2.3809523809523725E-2</v>
      </c>
      <c r="N61" s="60">
        <f t="shared" si="13"/>
        <v>2.9069767441860517E-2</v>
      </c>
      <c r="O61" s="60">
        <f t="shared" si="13"/>
        <v>2.2598870056497189E-2</v>
      </c>
      <c r="P61" s="60">
        <f t="shared" si="13"/>
        <v>1.1049723756906049E-2</v>
      </c>
      <c r="Q61" s="60">
        <f t="shared" si="13"/>
        <v>2.732240437158473E-2</v>
      </c>
      <c r="R61" s="60">
        <f t="shared" si="13"/>
        <v>1.0638297872340496E-2</v>
      </c>
      <c r="S61" s="60">
        <f t="shared" si="13"/>
        <v>0.22631578947368425</v>
      </c>
      <c r="T61" s="60">
        <f t="shared" si="13"/>
        <v>0.29613733905579398</v>
      </c>
      <c r="U61" s="60">
        <f t="shared" si="13"/>
        <v>6.9536423841059625E-2</v>
      </c>
      <c r="V61" s="60">
        <f t="shared" si="13"/>
        <v>3.0959752321981338E-2</v>
      </c>
      <c r="W61" s="60">
        <f t="shared" si="13"/>
        <v>4.5045045045045029E-2</v>
      </c>
      <c r="X61" s="60">
        <f t="shared" si="13"/>
        <v>0.10057471264367823</v>
      </c>
      <c r="Y61" s="60">
        <f t="shared" si="13"/>
        <v>0.13838120104438634</v>
      </c>
      <c r="Z61" s="60">
        <f t="shared" si="13"/>
        <v>0.29128440366972486</v>
      </c>
      <c r="AA61" s="60">
        <f t="shared" si="13"/>
        <v>0.25222024866785087</v>
      </c>
      <c r="AB61" s="60">
        <f t="shared" si="13"/>
        <v>0.26950354609929073</v>
      </c>
      <c r="AC61" s="60">
        <f t="shared" si="13"/>
        <v>0.2558659217877095</v>
      </c>
      <c r="AD61" s="60">
        <f t="shared" si="13"/>
        <v>2.5800711743772187E-2</v>
      </c>
      <c r="AE61" s="60">
        <f t="shared" si="13"/>
        <v>6.9384215091066181E-3</v>
      </c>
      <c r="AF61" s="60">
        <f t="shared" si="13"/>
        <v>1.3781223083548566E-2</v>
      </c>
      <c r="AG61" s="60">
        <f t="shared" si="13"/>
        <v>5.9473237043330407E-3</v>
      </c>
      <c r="AH61" s="60">
        <f t="shared" si="13"/>
        <v>9.375E-2</v>
      </c>
      <c r="AI61" s="60">
        <f t="shared" si="13"/>
        <v>9.1119691119691204E-2</v>
      </c>
      <c r="AJ61" s="60">
        <f t="shared" si="13"/>
        <v>7.8556263269639048E-2</v>
      </c>
      <c r="AK61" s="60">
        <f t="shared" si="13"/>
        <v>4.5931758530183719E-2</v>
      </c>
      <c r="AL61" s="60">
        <f t="shared" si="13"/>
        <v>4.6424090338770485E-2</v>
      </c>
      <c r="AM61" s="60">
        <f t="shared" si="13"/>
        <v>4.0767386091127067E-2</v>
      </c>
      <c r="AN61" s="60">
        <f t="shared" si="13"/>
        <v>4.4354838709677491E-2</v>
      </c>
      <c r="AO61" s="60">
        <f t="shared" si="13"/>
        <v>3.419746276889124E-2</v>
      </c>
      <c r="AP61" s="60">
        <f t="shared" si="13"/>
        <v>5.6533333333333324E-2</v>
      </c>
      <c r="AQ61" s="60">
        <f t="shared" si="13"/>
        <v>4.644119131751645E-2</v>
      </c>
      <c r="AR61" s="60">
        <f t="shared" si="13"/>
        <v>3.1852387843704779</v>
      </c>
      <c r="AS61" s="60">
        <f t="shared" si="13"/>
        <v>0.28826648224988483</v>
      </c>
      <c r="AT61" s="60">
        <f t="shared" si="13"/>
        <v>0.1572872863916972</v>
      </c>
      <c r="AU61" s="60">
        <f t="shared" si="13"/>
        <v>0.11063007344414388</v>
      </c>
      <c r="AV61" s="60">
        <f t="shared" si="13"/>
        <v>7.0583321731866988E-2</v>
      </c>
      <c r="AW61" s="60">
        <f t="shared" si="13"/>
        <v>5.3315994798439625E-2</v>
      </c>
      <c r="AX61" s="60">
        <f t="shared" si="13"/>
        <v>4.1481481481481453E-2</v>
      </c>
      <c r="AY61" s="60">
        <f t="shared" si="13"/>
        <v>3.7280701754385914E-2</v>
      </c>
      <c r="AZ61" s="60">
        <f t="shared" si="13"/>
        <v>3.7597851551339989E-2</v>
      </c>
      <c r="BA61" s="60">
        <f t="shared" si="13"/>
        <v>3.3096536152871892E-2</v>
      </c>
      <c r="BB61" s="60">
        <f t="shared" si="13"/>
        <v>2.9584221748400807E-2</v>
      </c>
      <c r="BC61" s="60">
        <f t="shared" si="13"/>
        <v>3.1892311674864171E-2</v>
      </c>
      <c r="BD61" s="60">
        <f t="shared" si="13"/>
        <v>3.0756108574582219E-2</v>
      </c>
      <c r="BE61" s="60">
        <f t="shared" si="13"/>
        <v>2.04439252336448E-2</v>
      </c>
      <c r="BF61" s="60">
        <f t="shared" si="13"/>
        <v>3.2627361190612492E-2</v>
      </c>
      <c r="BG61" s="60">
        <f t="shared" si="13"/>
        <v>2.716186252771613E-2</v>
      </c>
      <c r="BH61" s="60">
        <f t="shared" si="13"/>
        <v>2.9726569526893343E-2</v>
      </c>
      <c r="BI61" s="60">
        <f t="shared" si="13"/>
        <v>2.0133641961828985E-2</v>
      </c>
      <c r="BJ61" s="60">
        <f t="shared" si="13"/>
        <v>1.639695179381806E-2</v>
      </c>
      <c r="BK61" s="60">
        <f t="shared" si="13"/>
        <v>1.6258792805694755E-2</v>
      </c>
      <c r="BL61" s="60">
        <f t="shared" si="13"/>
        <v>1.5252621544327827E-2</v>
      </c>
      <c r="BM61" s="60">
        <f t="shared" si="13"/>
        <v>6.2706674831598308E-2</v>
      </c>
      <c r="BN61" s="60">
        <f t="shared" si="13"/>
        <v>0.1387960508624333</v>
      </c>
    </row>
    <row r="62" spans="1:67" ht="16.5" x14ac:dyDescent="0.25">
      <c r="A62" s="47" t="s">
        <v>454</v>
      </c>
      <c r="B62" s="115"/>
      <c r="C62" s="115">
        <v>0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  <c r="I62" s="115">
        <v>0</v>
      </c>
      <c r="J62" s="115">
        <v>0</v>
      </c>
      <c r="K62" s="115">
        <v>0</v>
      </c>
      <c r="L62" s="115">
        <v>0</v>
      </c>
      <c r="M62" s="115">
        <v>0</v>
      </c>
      <c r="N62" s="115">
        <v>0</v>
      </c>
      <c r="O62" s="115">
        <v>0</v>
      </c>
      <c r="P62" s="115">
        <v>0</v>
      </c>
      <c r="Q62" s="115">
        <v>0</v>
      </c>
      <c r="R62" s="115">
        <v>0</v>
      </c>
      <c r="S62" s="115">
        <v>0</v>
      </c>
      <c r="T62" s="60">
        <v>0</v>
      </c>
      <c r="U62" s="60">
        <v>0</v>
      </c>
      <c r="V62" s="60">
        <v>0</v>
      </c>
      <c r="W62" s="60">
        <v>0</v>
      </c>
      <c r="X62" s="60">
        <v>0</v>
      </c>
      <c r="Y62" s="60">
        <v>0</v>
      </c>
      <c r="Z62" s="60">
        <v>0</v>
      </c>
      <c r="AA62" s="60">
        <v>0</v>
      </c>
      <c r="AB62" s="60">
        <v>0</v>
      </c>
      <c r="AC62" s="60">
        <v>0</v>
      </c>
      <c r="AD62" s="60">
        <v>0</v>
      </c>
      <c r="AE62" s="60">
        <v>0</v>
      </c>
      <c r="AF62" s="60">
        <v>0</v>
      </c>
      <c r="AG62" s="60">
        <v>0</v>
      </c>
      <c r="AH62" s="60">
        <v>0</v>
      </c>
      <c r="AI62" s="60">
        <v>0</v>
      </c>
      <c r="AJ62" s="60">
        <v>0</v>
      </c>
      <c r="AK62" s="60">
        <v>0</v>
      </c>
      <c r="AL62" s="60">
        <v>0</v>
      </c>
      <c r="AM62" s="60">
        <v>0</v>
      </c>
      <c r="AN62" s="60">
        <v>0</v>
      </c>
      <c r="AO62" s="60">
        <v>0</v>
      </c>
      <c r="AP62" s="60">
        <v>0</v>
      </c>
      <c r="AQ62" s="60">
        <v>0</v>
      </c>
      <c r="AR62" s="60">
        <v>0</v>
      </c>
      <c r="AS62" s="60">
        <v>0</v>
      </c>
      <c r="AT62" s="60">
        <v>0</v>
      </c>
      <c r="AU62" s="60">
        <v>0</v>
      </c>
      <c r="AV62" s="60">
        <v>0</v>
      </c>
      <c r="AW62" s="60">
        <v>0</v>
      </c>
      <c r="AX62" s="60">
        <v>0</v>
      </c>
      <c r="AY62" s="60">
        <v>0</v>
      </c>
      <c r="AZ62" s="60">
        <v>0</v>
      </c>
      <c r="BA62" s="60">
        <v>0</v>
      </c>
      <c r="BB62" s="60">
        <v>0</v>
      </c>
      <c r="BC62" s="60">
        <v>0</v>
      </c>
      <c r="BD62" s="60">
        <v>0</v>
      </c>
      <c r="BE62" s="60">
        <v>0</v>
      </c>
      <c r="BF62" s="60">
        <v>1</v>
      </c>
      <c r="BG62" s="60">
        <v>1</v>
      </c>
      <c r="BH62" s="60">
        <v>1</v>
      </c>
      <c r="BI62" s="60">
        <v>1</v>
      </c>
      <c r="BJ62" s="60">
        <v>1</v>
      </c>
      <c r="BK62" s="60">
        <v>1</v>
      </c>
      <c r="BL62" s="60">
        <v>1</v>
      </c>
      <c r="BM62" s="60">
        <v>1</v>
      </c>
      <c r="BN62" s="60">
        <v>1</v>
      </c>
    </row>
    <row r="63" spans="1:67" ht="16.5" x14ac:dyDescent="0.25">
      <c r="A63" s="47" t="s">
        <v>455</v>
      </c>
      <c r="B63" s="115">
        <f t="shared" ref="B63:BM63" si="14">B60/B59</f>
        <v>0.125</v>
      </c>
      <c r="C63" s="115">
        <f t="shared" si="14"/>
        <v>0.12698412698412698</v>
      </c>
      <c r="D63" s="115">
        <f t="shared" si="14"/>
        <v>0.11267605633802817</v>
      </c>
      <c r="E63" s="115">
        <f t="shared" si="14"/>
        <v>0.16455696202531644</v>
      </c>
      <c r="F63" s="115">
        <f t="shared" si="14"/>
        <v>0.2391304347826087</v>
      </c>
      <c r="G63" s="115">
        <f t="shared" si="14"/>
        <v>0.14912280701754385</v>
      </c>
      <c r="H63" s="115">
        <f t="shared" si="14"/>
        <v>9.9236641221374045E-2</v>
      </c>
      <c r="I63" s="115">
        <f t="shared" si="14"/>
        <v>5.5555555555555552E-2</v>
      </c>
      <c r="J63" s="115">
        <f t="shared" si="14"/>
        <v>4.6052631578947366E-2</v>
      </c>
      <c r="K63" s="115">
        <f t="shared" si="14"/>
        <v>5.6603773584905662E-2</v>
      </c>
      <c r="L63" s="115">
        <f t="shared" si="14"/>
        <v>2.3809523809523808E-2</v>
      </c>
      <c r="M63" s="115">
        <f t="shared" si="14"/>
        <v>2.9069767441860465E-2</v>
      </c>
      <c r="N63" s="115">
        <f t="shared" si="14"/>
        <v>2.2598870056497175E-2</v>
      </c>
      <c r="O63" s="115">
        <f t="shared" si="14"/>
        <v>1.1049723756906077E-2</v>
      </c>
      <c r="P63" s="115">
        <f t="shared" si="14"/>
        <v>2.7322404371584699E-2</v>
      </c>
      <c r="Q63" s="115">
        <f t="shared" si="14"/>
        <v>1.0638297872340425E-2</v>
      </c>
      <c r="R63" s="115">
        <f t="shared" si="14"/>
        <v>0.22631578947368422</v>
      </c>
      <c r="S63" s="115">
        <f t="shared" si="14"/>
        <v>0.29613733905579398</v>
      </c>
      <c r="T63" s="60">
        <f t="shared" si="14"/>
        <v>6.9536423841059597E-2</v>
      </c>
      <c r="U63" s="60">
        <f t="shared" si="14"/>
        <v>3.0959752321981424E-2</v>
      </c>
      <c r="V63" s="60">
        <f t="shared" si="14"/>
        <v>4.5045045045045043E-2</v>
      </c>
      <c r="W63" s="60">
        <f t="shared" si="14"/>
        <v>0.10057471264367816</v>
      </c>
      <c r="X63" s="60">
        <f t="shared" si="14"/>
        <v>0.13838120104438642</v>
      </c>
      <c r="Y63" s="60">
        <f t="shared" si="14"/>
        <v>0.29128440366972475</v>
      </c>
      <c r="Z63" s="60">
        <f t="shared" si="14"/>
        <v>0.25222024866785081</v>
      </c>
      <c r="AA63" s="60">
        <f t="shared" si="14"/>
        <v>0.26950354609929078</v>
      </c>
      <c r="AB63" s="60">
        <f t="shared" si="14"/>
        <v>0.2558659217877095</v>
      </c>
      <c r="AC63" s="60">
        <f t="shared" si="14"/>
        <v>2.5800711743772242E-2</v>
      </c>
      <c r="AD63" s="60">
        <f t="shared" si="14"/>
        <v>6.938421509106678E-3</v>
      </c>
      <c r="AE63" s="60">
        <f t="shared" si="14"/>
        <v>1.3781223083548665E-2</v>
      </c>
      <c r="AF63" s="60">
        <f t="shared" si="14"/>
        <v>5.9473237043330502E-3</v>
      </c>
      <c r="AG63" s="60">
        <f t="shared" si="14"/>
        <v>9.375E-2</v>
      </c>
      <c r="AH63" s="60">
        <f t="shared" si="14"/>
        <v>9.1119691119691121E-2</v>
      </c>
      <c r="AI63" s="60">
        <f t="shared" si="14"/>
        <v>7.8556263269639062E-2</v>
      </c>
      <c r="AJ63" s="60">
        <f t="shared" si="14"/>
        <v>4.5931758530183726E-2</v>
      </c>
      <c r="AK63" s="60">
        <f t="shared" si="14"/>
        <v>4.6424090338770388E-2</v>
      </c>
      <c r="AL63" s="60">
        <f t="shared" si="14"/>
        <v>4.0767386091127102E-2</v>
      </c>
      <c r="AM63" s="60">
        <f t="shared" si="14"/>
        <v>4.4354838709677422E-2</v>
      </c>
      <c r="AN63" s="60">
        <f t="shared" si="14"/>
        <v>3.4197462768891337E-2</v>
      </c>
      <c r="AO63" s="60">
        <f t="shared" si="14"/>
        <v>5.6533333333333331E-2</v>
      </c>
      <c r="AP63" s="60">
        <f t="shared" si="14"/>
        <v>4.6441191317516409E-2</v>
      </c>
      <c r="AQ63" s="60">
        <f t="shared" si="14"/>
        <v>3.1852387843704775</v>
      </c>
      <c r="AR63" s="60">
        <f t="shared" si="14"/>
        <v>0.28826648224988471</v>
      </c>
      <c r="AS63" s="60">
        <f t="shared" si="14"/>
        <v>0.15728728639169723</v>
      </c>
      <c r="AT63" s="60">
        <f t="shared" si="14"/>
        <v>0.1106300734441438</v>
      </c>
      <c r="AU63" s="60">
        <f t="shared" si="14"/>
        <v>7.0583321731866905E-2</v>
      </c>
      <c r="AV63" s="60">
        <f t="shared" si="14"/>
        <v>5.3315994798439535E-2</v>
      </c>
      <c r="AW63" s="60">
        <f t="shared" si="14"/>
        <v>4.148148148148148E-2</v>
      </c>
      <c r="AX63" s="60">
        <f t="shared" si="14"/>
        <v>3.7280701754385963E-2</v>
      </c>
      <c r="AY63" s="60">
        <f t="shared" si="14"/>
        <v>3.7597851551339927E-2</v>
      </c>
      <c r="AZ63" s="60">
        <f t="shared" si="14"/>
        <v>3.3096536152871857E-2</v>
      </c>
      <c r="BA63" s="60">
        <f t="shared" si="14"/>
        <v>2.9584221748400853E-2</v>
      </c>
      <c r="BB63" s="60">
        <f t="shared" si="14"/>
        <v>3.1892311674864095E-2</v>
      </c>
      <c r="BC63" s="60">
        <f t="shared" si="14"/>
        <v>3.075610857458231E-2</v>
      </c>
      <c r="BD63" s="60">
        <f t="shared" si="14"/>
        <v>2.0443925233644859E-2</v>
      </c>
      <c r="BE63" s="60">
        <f t="shared" si="14"/>
        <v>3.2627361190612478E-2</v>
      </c>
      <c r="BF63" s="60">
        <f t="shared" si="14"/>
        <v>2.7161862527716185E-2</v>
      </c>
      <c r="BG63" s="60">
        <f t="shared" si="14"/>
        <v>2.9726569526893325E-2</v>
      </c>
      <c r="BH63" s="60">
        <f t="shared" si="14"/>
        <v>2.0133641961829062E-2</v>
      </c>
      <c r="BI63" s="60">
        <f t="shared" si="14"/>
        <v>1.6396951793817963E-2</v>
      </c>
      <c r="BJ63" s="60">
        <f t="shared" si="14"/>
        <v>1.625879280569479E-2</v>
      </c>
      <c r="BK63" s="60">
        <f t="shared" si="14"/>
        <v>1.5252621544327931E-2</v>
      </c>
      <c r="BL63" s="60">
        <f t="shared" si="14"/>
        <v>6.270667483159828E-2</v>
      </c>
      <c r="BM63" s="60">
        <f t="shared" si="14"/>
        <v>0.13879605086243324</v>
      </c>
      <c r="BN63" s="60">
        <f t="shared" ref="BN63" si="15">BN60/BN59</f>
        <v>5.4142490891917423E-2</v>
      </c>
    </row>
    <row r="64" spans="1:67" ht="18.75" x14ac:dyDescent="0.3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</row>
    <row r="65" spans="1:67" ht="18.75" x14ac:dyDescent="0.3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</row>
    <row r="66" spans="1:67" s="17" customFormat="1" ht="19.5" x14ac:dyDescent="0.3">
      <c r="A66" s="143" t="s">
        <v>464</v>
      </c>
      <c r="B66" s="145">
        <v>2020</v>
      </c>
      <c r="C66" s="146"/>
      <c r="D66" s="146"/>
      <c r="E66" s="146"/>
      <c r="F66" s="146"/>
      <c r="G66" s="147"/>
      <c r="H66" s="148">
        <v>2021</v>
      </c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2">
        <v>2022</v>
      </c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>
        <v>2023</v>
      </c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>
        <v>2024</v>
      </c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>
        <v>2025</v>
      </c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</row>
    <row r="67" spans="1:67" s="17" customFormat="1" ht="18.75" x14ac:dyDescent="0.3">
      <c r="A67" s="144" t="s">
        <v>465</v>
      </c>
      <c r="B67" s="43">
        <v>44013</v>
      </c>
      <c r="C67" s="43">
        <v>44044</v>
      </c>
      <c r="D67" s="43">
        <v>44075</v>
      </c>
      <c r="E67" s="43">
        <v>44105</v>
      </c>
      <c r="F67" s="43">
        <v>44136</v>
      </c>
      <c r="G67" s="43">
        <v>44166</v>
      </c>
      <c r="H67" s="43">
        <v>44197</v>
      </c>
      <c r="I67" s="43">
        <v>44228</v>
      </c>
      <c r="J67" s="43">
        <v>44256</v>
      </c>
      <c r="K67" s="43">
        <v>44287</v>
      </c>
      <c r="L67" s="43">
        <v>44317</v>
      </c>
      <c r="M67" s="43">
        <v>44348</v>
      </c>
      <c r="N67" s="43">
        <v>44378</v>
      </c>
      <c r="O67" s="43">
        <v>44409</v>
      </c>
      <c r="P67" s="43">
        <v>44440</v>
      </c>
      <c r="Q67" s="43">
        <v>44470</v>
      </c>
      <c r="R67" s="43">
        <v>44501</v>
      </c>
      <c r="S67" s="43">
        <v>44531</v>
      </c>
      <c r="T67" s="18">
        <v>44562</v>
      </c>
      <c r="U67" s="18">
        <v>44593</v>
      </c>
      <c r="V67" s="18">
        <v>44621</v>
      </c>
      <c r="W67" s="18">
        <v>44652</v>
      </c>
      <c r="X67" s="18">
        <v>44682</v>
      </c>
      <c r="Y67" s="18">
        <v>44713</v>
      </c>
      <c r="Z67" s="18">
        <v>44743</v>
      </c>
      <c r="AA67" s="18">
        <v>44774</v>
      </c>
      <c r="AB67" s="18">
        <v>44805</v>
      </c>
      <c r="AC67" s="18">
        <v>44835</v>
      </c>
      <c r="AD67" s="18">
        <v>44866</v>
      </c>
      <c r="AE67" s="18">
        <v>44896</v>
      </c>
      <c r="AF67" s="18">
        <v>44927</v>
      </c>
      <c r="AG67" s="18">
        <v>44958</v>
      </c>
      <c r="AH67" s="18">
        <v>44986</v>
      </c>
      <c r="AI67" s="18">
        <v>45017</v>
      </c>
      <c r="AJ67" s="18">
        <v>45047</v>
      </c>
      <c r="AK67" s="18">
        <v>45078</v>
      </c>
      <c r="AL67" s="18">
        <v>45108</v>
      </c>
      <c r="AM67" s="18">
        <v>45139</v>
      </c>
      <c r="AN67" s="18">
        <v>45170</v>
      </c>
      <c r="AO67" s="18">
        <v>45200</v>
      </c>
      <c r="AP67" s="18">
        <v>45231</v>
      </c>
      <c r="AQ67" s="18">
        <v>45261</v>
      </c>
      <c r="AR67" s="18">
        <v>45292</v>
      </c>
      <c r="AS67" s="18">
        <v>45323</v>
      </c>
      <c r="AT67" s="18">
        <v>45352</v>
      </c>
      <c r="AU67" s="18">
        <v>45383</v>
      </c>
      <c r="AV67" s="18">
        <v>45413</v>
      </c>
      <c r="AW67" s="18">
        <v>45444</v>
      </c>
      <c r="AX67" s="18">
        <v>45474</v>
      </c>
      <c r="AY67" s="18">
        <v>45505</v>
      </c>
      <c r="AZ67" s="18">
        <v>45536</v>
      </c>
      <c r="BA67" s="18">
        <v>45566</v>
      </c>
      <c r="BB67" s="18">
        <v>45597</v>
      </c>
      <c r="BC67" s="18">
        <v>45627</v>
      </c>
      <c r="BD67" s="18">
        <v>45658</v>
      </c>
      <c r="BE67" s="18">
        <v>45689</v>
      </c>
      <c r="BF67" s="18">
        <v>45717</v>
      </c>
      <c r="BG67" s="18">
        <v>45748</v>
      </c>
      <c r="BH67" s="18">
        <v>45778</v>
      </c>
      <c r="BI67" s="18">
        <v>45809</v>
      </c>
      <c r="BJ67" s="18">
        <v>45839</v>
      </c>
      <c r="BK67" s="18">
        <v>45870</v>
      </c>
      <c r="BL67" s="18">
        <v>45901</v>
      </c>
      <c r="BM67" s="18">
        <v>45931</v>
      </c>
      <c r="BN67" s="18">
        <v>45962</v>
      </c>
      <c r="BO67" s="18">
        <v>45992</v>
      </c>
    </row>
    <row r="68" spans="1:67" ht="24" customHeight="1" x14ac:dyDescent="0.25">
      <c r="A68" s="23" t="s">
        <v>466</v>
      </c>
      <c r="B68" s="45">
        <f t="shared" ref="B68:BM68" si="16">+B40/B28</f>
        <v>0.28719222015311402</v>
      </c>
      <c r="C68" s="45">
        <f t="shared" si="16"/>
        <v>0.30035581918984716</v>
      </c>
      <c r="D68" s="45">
        <f t="shared" si="16"/>
        <v>0.29535750112808734</v>
      </c>
      <c r="E68" s="45">
        <f t="shared" si="16"/>
        <v>0.28421496050393003</v>
      </c>
      <c r="F68" s="45">
        <f t="shared" si="16"/>
        <v>0.27540905219431289</v>
      </c>
      <c r="G68" s="45">
        <f t="shared" si="16"/>
        <v>0.27810886639529475</v>
      </c>
      <c r="H68" s="45">
        <f t="shared" si="16"/>
        <v>0.28293415134424305</v>
      </c>
      <c r="I68" s="45">
        <f t="shared" si="16"/>
        <v>0.27893111758208655</v>
      </c>
      <c r="J68" s="45">
        <f t="shared" si="16"/>
        <v>0.27484830397684024</v>
      </c>
      <c r="K68" s="45">
        <f t="shared" si="16"/>
        <v>0.26981340916142954</v>
      </c>
      <c r="L68" s="45">
        <f t="shared" si="16"/>
        <v>0.26640892932295818</v>
      </c>
      <c r="M68" s="45">
        <f t="shared" si="16"/>
        <v>0.26364945816200008</v>
      </c>
      <c r="N68" s="45">
        <f t="shared" si="16"/>
        <v>0.26080067289147923</v>
      </c>
      <c r="O68" s="45">
        <f t="shared" si="16"/>
        <v>0.25801598632115408</v>
      </c>
      <c r="P68" s="45">
        <f t="shared" si="16"/>
        <v>0.25552955324785076</v>
      </c>
      <c r="Q68" s="45">
        <f t="shared" si="16"/>
        <v>0.25216134910877702</v>
      </c>
      <c r="R68" s="45">
        <f t="shared" si="16"/>
        <v>0.25242439825809271</v>
      </c>
      <c r="S68" s="45">
        <f t="shared" si="16"/>
        <v>0.25349029848915694</v>
      </c>
      <c r="T68" s="132">
        <f t="shared" si="16"/>
        <v>0.25508788756294154</v>
      </c>
      <c r="U68" s="132">
        <f t="shared" si="16"/>
        <v>0.26457579704728768</v>
      </c>
      <c r="V68" s="132">
        <f t="shared" si="16"/>
        <v>0.27321738197808482</v>
      </c>
      <c r="W68" s="132">
        <f t="shared" si="16"/>
        <v>0.28138973979789444</v>
      </c>
      <c r="X68" s="132">
        <f t="shared" si="16"/>
        <v>0.2889049154118189</v>
      </c>
      <c r="Y68" s="132">
        <f t="shared" si="16"/>
        <v>0.29232234717948807</v>
      </c>
      <c r="Z68" s="132">
        <f t="shared" si="16"/>
        <v>0.29852211208637286</v>
      </c>
      <c r="AA68" s="132">
        <f t="shared" si="16"/>
        <v>0.30399499048090373</v>
      </c>
      <c r="AB68" s="132">
        <f t="shared" si="16"/>
        <v>0.30982905628108159</v>
      </c>
      <c r="AC68" s="132">
        <f t="shared" si="16"/>
        <v>0.31680796407537898</v>
      </c>
      <c r="AD68" s="132">
        <f t="shared" si="16"/>
        <v>0.32723430242836249</v>
      </c>
      <c r="AE68" s="132">
        <f t="shared" si="16"/>
        <v>0.33790630257742954</v>
      </c>
      <c r="AF68" s="132">
        <f t="shared" si="16"/>
        <v>0.34838820654669661</v>
      </c>
      <c r="AG68" s="132">
        <f t="shared" si="16"/>
        <v>0.35298023662803535</v>
      </c>
      <c r="AH68" s="132">
        <f t="shared" si="16"/>
        <v>0.35939921891339077</v>
      </c>
      <c r="AI68" s="132">
        <f t="shared" si="16"/>
        <v>0.36515963600749174</v>
      </c>
      <c r="AJ68" s="132">
        <f t="shared" si="16"/>
        <v>0.37029083235262955</v>
      </c>
      <c r="AK68" s="132">
        <f t="shared" si="16"/>
        <v>0.37485767175685608</v>
      </c>
      <c r="AL68" s="132">
        <f t="shared" si="16"/>
        <v>0.37895409744283243</v>
      </c>
      <c r="AM68" s="132">
        <f t="shared" si="16"/>
        <v>0.3827814788214996</v>
      </c>
      <c r="AN68" s="132">
        <f t="shared" si="16"/>
        <v>0.38662934926074294</v>
      </c>
      <c r="AO68" s="132">
        <f t="shared" si="16"/>
        <v>0.39101280971112412</v>
      </c>
      <c r="AP68" s="132">
        <f t="shared" si="16"/>
        <v>0.3954301797716811</v>
      </c>
      <c r="AQ68" s="132">
        <f t="shared" si="16"/>
        <v>0.39949143696525996</v>
      </c>
      <c r="AR68" s="132">
        <f t="shared" si="16"/>
        <v>0.44096597662283182</v>
      </c>
      <c r="AS68" s="132">
        <f t="shared" si="16"/>
        <v>0.45659734013703873</v>
      </c>
      <c r="AT68" s="132">
        <f t="shared" si="16"/>
        <v>0.46708522572963568</v>
      </c>
      <c r="AU68" s="132">
        <f t="shared" si="16"/>
        <v>0.47585176465261586</v>
      </c>
      <c r="AV68" s="132">
        <f t="shared" si="16"/>
        <v>0.48271992185571516</v>
      </c>
      <c r="AW68" s="132">
        <f t="shared" si="16"/>
        <v>0.4880732171110384</v>
      </c>
      <c r="AX68" s="132">
        <f t="shared" si="16"/>
        <v>0.49228807054012375</v>
      </c>
      <c r="AY68" s="132">
        <f t="shared" si="16"/>
        <v>0.49604230246867609</v>
      </c>
      <c r="AZ68" s="132">
        <f t="shared" si="16"/>
        <v>0.49963631680150328</v>
      </c>
      <c r="BA68" s="132">
        <f t="shared" si="16"/>
        <v>0.50202789892357202</v>
      </c>
      <c r="BB68" s="132">
        <f t="shared" si="16"/>
        <v>0.50412403411844375</v>
      </c>
      <c r="BC68" s="132">
        <f t="shared" si="16"/>
        <v>0.50721447199635739</v>
      </c>
      <c r="BD68" s="132">
        <f t="shared" si="16"/>
        <v>0.51008434641428746</v>
      </c>
      <c r="BE68" s="132">
        <f t="shared" si="16"/>
        <v>0.51209432433303392</v>
      </c>
      <c r="BF68" s="132">
        <f t="shared" si="16"/>
        <v>0.51532556469873525</v>
      </c>
      <c r="BG68" s="132">
        <f t="shared" si="16"/>
        <v>0.51785733562599756</v>
      </c>
      <c r="BH68" s="132">
        <f t="shared" si="16"/>
        <v>0.51992489573315037</v>
      </c>
      <c r="BI68" s="132">
        <f t="shared" si="16"/>
        <v>0.52170621013660934</v>
      </c>
      <c r="BJ68" s="132">
        <f t="shared" si="16"/>
        <v>0.5232537128142084</v>
      </c>
      <c r="BK68" s="132">
        <f t="shared" si="16"/>
        <v>0.52492830645373467</v>
      </c>
      <c r="BL68" s="132">
        <f t="shared" si="16"/>
        <v>0.52677446592293153</v>
      </c>
      <c r="BM68" s="132">
        <f t="shared" si="16"/>
        <v>0.53244703297931317</v>
      </c>
      <c r="BN68" s="132">
        <f t="shared" ref="BN68" si="17">+BN40/BN28</f>
        <v>0.54896541220634498</v>
      </c>
    </row>
    <row r="69" spans="1:67" ht="24" customHeight="1" x14ac:dyDescent="0.25">
      <c r="A69" s="23" t="s">
        <v>467</v>
      </c>
      <c r="B69" s="45">
        <f t="shared" ref="B69:BM69" si="18">+B50/B28</f>
        <v>0.71252516994443682</v>
      </c>
      <c r="C69" s="45">
        <f t="shared" si="18"/>
        <v>0.69936980371149471</v>
      </c>
      <c r="D69" s="45">
        <f t="shared" si="18"/>
        <v>0.70437772465719195</v>
      </c>
      <c r="E69" s="45">
        <f t="shared" si="18"/>
        <v>0.7155270659922347</v>
      </c>
      <c r="F69" s="45">
        <f t="shared" si="18"/>
        <v>0.7243160049609253</v>
      </c>
      <c r="G69" s="45">
        <f t="shared" si="18"/>
        <v>0.72157351142464687</v>
      </c>
      <c r="H69" s="45">
        <f t="shared" si="18"/>
        <v>0.71672268225148594</v>
      </c>
      <c r="I69" s="45">
        <f t="shared" si="18"/>
        <v>0.72070740034139968</v>
      </c>
      <c r="J69" s="45">
        <f t="shared" si="18"/>
        <v>0.72478438745254592</v>
      </c>
      <c r="K69" s="45">
        <f t="shared" si="18"/>
        <v>0.72981841085181565</v>
      </c>
      <c r="L69" s="45">
        <f t="shared" si="18"/>
        <v>0.7332149860759154</v>
      </c>
      <c r="M69" s="45">
        <f t="shared" si="18"/>
        <v>0.7359757333281034</v>
      </c>
      <c r="N69" s="45">
        <f t="shared" si="18"/>
        <v>0.73882337448279967</v>
      </c>
      <c r="O69" s="45">
        <f t="shared" si="18"/>
        <v>0.74160842643470182</v>
      </c>
      <c r="P69" s="45">
        <f t="shared" si="18"/>
        <v>0.74409869500918202</v>
      </c>
      <c r="Q69" s="45">
        <f t="shared" si="18"/>
        <v>0.74746706092098969</v>
      </c>
      <c r="R69" s="45">
        <f t="shared" si="18"/>
        <v>0.74720965483502533</v>
      </c>
      <c r="S69" s="45">
        <f t="shared" si="18"/>
        <v>0.74607005315405239</v>
      </c>
      <c r="T69" s="132">
        <f t="shared" si="18"/>
        <v>0.74435509157644286</v>
      </c>
      <c r="U69" s="132">
        <f t="shared" si="18"/>
        <v>0.73483823214603194</v>
      </c>
      <c r="V69" s="132">
        <f t="shared" si="18"/>
        <v>0.72618736928659533</v>
      </c>
      <c r="W69" s="132">
        <f t="shared" si="18"/>
        <v>0.71799760571810856</v>
      </c>
      <c r="X69" s="132">
        <f t="shared" si="18"/>
        <v>0.71042950115999204</v>
      </c>
      <c r="Y69" s="132">
        <f t="shared" si="18"/>
        <v>0.70692526320693994</v>
      </c>
      <c r="Z69" s="132">
        <f t="shared" si="18"/>
        <v>0.70051853025725441</v>
      </c>
      <c r="AA69" s="132">
        <f t="shared" si="18"/>
        <v>0.69481827868479928</v>
      </c>
      <c r="AB69" s="132">
        <f t="shared" si="18"/>
        <v>0.68868483756610677</v>
      </c>
      <c r="AC69" s="132">
        <f t="shared" si="18"/>
        <v>0.68135527855307965</v>
      </c>
      <c r="AD69" s="132">
        <f t="shared" si="18"/>
        <v>0.67091268502000867</v>
      </c>
      <c r="AE69" s="132">
        <f t="shared" si="18"/>
        <v>0.66025955971216199</v>
      </c>
      <c r="AF69" s="132">
        <f t="shared" si="18"/>
        <v>0.64980410285866996</v>
      </c>
      <c r="AG69" s="132">
        <f t="shared" si="18"/>
        <v>0.64522886849930872</v>
      </c>
      <c r="AH69" s="132">
        <f t="shared" si="18"/>
        <v>0.63867995473079509</v>
      </c>
      <c r="AI69" s="132">
        <f t="shared" si="18"/>
        <v>0.63278406535915377</v>
      </c>
      <c r="AJ69" s="132">
        <f t="shared" si="18"/>
        <v>0.62752728074470487</v>
      </c>
      <c r="AK69" s="132">
        <f t="shared" si="18"/>
        <v>0.62289329508754154</v>
      </c>
      <c r="AL69" s="132">
        <f t="shared" si="18"/>
        <v>0.61872285072442168</v>
      </c>
      <c r="AM69" s="132">
        <f t="shared" si="18"/>
        <v>0.61483004091785887</v>
      </c>
      <c r="AN69" s="132">
        <f t="shared" si="18"/>
        <v>0.61090623390075183</v>
      </c>
      <c r="AO69" s="132">
        <f t="shared" si="18"/>
        <v>0.60647166783834117</v>
      </c>
      <c r="AP69" s="132">
        <f t="shared" si="18"/>
        <v>0.6019471845390264</v>
      </c>
      <c r="AQ69" s="132">
        <f t="shared" si="18"/>
        <v>0.59779701166895793</v>
      </c>
      <c r="AR69" s="132">
        <f t="shared" si="18"/>
        <v>0.54984332593924989</v>
      </c>
      <c r="AS69" s="132">
        <f t="shared" si="18"/>
        <v>0.53240077683511544</v>
      </c>
      <c r="AT69" s="132">
        <f t="shared" si="18"/>
        <v>0.52075927027507052</v>
      </c>
      <c r="AU69" s="132">
        <f t="shared" si="18"/>
        <v>0.51113938378647594</v>
      </c>
      <c r="AV69" s="132">
        <f t="shared" si="18"/>
        <v>0.50372119840044005</v>
      </c>
      <c r="AW69" s="132">
        <f t="shared" si="18"/>
        <v>0.49794350930103487</v>
      </c>
      <c r="AX69" s="132">
        <f t="shared" si="18"/>
        <v>0.49338516510763752</v>
      </c>
      <c r="AY69" s="132">
        <f t="shared" si="18"/>
        <v>0.48931266856511185</v>
      </c>
      <c r="AZ69" s="132">
        <f t="shared" si="18"/>
        <v>0.48537134902936629</v>
      </c>
      <c r="BA69" s="132">
        <f t="shared" si="18"/>
        <v>0.48265056108198168</v>
      </c>
      <c r="BB69" s="132">
        <f t="shared" si="18"/>
        <v>0.48024953743668325</v>
      </c>
      <c r="BC69" s="132">
        <f t="shared" si="18"/>
        <v>0.47683614734151647</v>
      </c>
      <c r="BD69" s="132">
        <f t="shared" si="18"/>
        <v>0.4736451114719043</v>
      </c>
      <c r="BE69" s="132">
        <f t="shared" si="18"/>
        <v>0.47142831317678108</v>
      </c>
      <c r="BF69" s="132">
        <f t="shared" si="18"/>
        <v>0.46783556588884384</v>
      </c>
      <c r="BG69" s="132">
        <f t="shared" si="18"/>
        <v>0.46499703135963727</v>
      </c>
      <c r="BH69" s="132">
        <f t="shared" si="18"/>
        <v>0.46255613118150735</v>
      </c>
      <c r="BI69" s="132">
        <f t="shared" si="18"/>
        <v>0.46053685866978861</v>
      </c>
      <c r="BJ69" s="132">
        <f t="shared" si="18"/>
        <v>0.45879670267773232</v>
      </c>
      <c r="BK69" s="132">
        <f t="shared" si="18"/>
        <v>0.45693538748341556</v>
      </c>
      <c r="BL69" s="132">
        <f t="shared" si="18"/>
        <v>0.45492232625215762</v>
      </c>
      <c r="BM69" s="132">
        <f t="shared" si="18"/>
        <v>0.4484151432230592</v>
      </c>
      <c r="BN69" s="132">
        <f t="shared" ref="BN69" si="19">+BN50/BN28</f>
        <v>0.43013271322464508</v>
      </c>
    </row>
    <row r="70" spans="1:67" ht="24" customHeight="1" x14ac:dyDescent="0.25">
      <c r="A70" s="23" t="s">
        <v>468</v>
      </c>
      <c r="B70" s="45">
        <f t="shared" ref="B70:BM70" si="20">+B59/B28</f>
        <v>2.8260990244911762E-4</v>
      </c>
      <c r="C70" s="45">
        <f t="shared" si="20"/>
        <v>2.7437709865816532E-4</v>
      </c>
      <c r="D70" s="45">
        <f t="shared" si="20"/>
        <v>2.6477421472070049E-4</v>
      </c>
      <c r="E70" s="45">
        <f t="shared" si="20"/>
        <v>2.5797350383531493E-4</v>
      </c>
      <c r="F70" s="45">
        <f t="shared" si="20"/>
        <v>2.7494284476189051E-4</v>
      </c>
      <c r="G70" s="45">
        <f t="shared" si="20"/>
        <v>3.1762218005834219E-4</v>
      </c>
      <c r="H70" s="45">
        <f t="shared" si="20"/>
        <v>3.4316640427098095E-4</v>
      </c>
      <c r="I70" s="45">
        <f t="shared" si="20"/>
        <v>3.6148207651370617E-4</v>
      </c>
      <c r="J70" s="45">
        <f t="shared" si="20"/>
        <v>3.6730857061386443E-4</v>
      </c>
      <c r="K70" s="45">
        <f t="shared" si="20"/>
        <v>3.6817998675478286E-4</v>
      </c>
      <c r="L70" s="45">
        <f t="shared" si="20"/>
        <v>3.7608460112646295E-4</v>
      </c>
      <c r="M70" s="45">
        <f t="shared" si="20"/>
        <v>3.7480850989647007E-4</v>
      </c>
      <c r="N70" s="45">
        <f t="shared" si="20"/>
        <v>3.7595262572110685E-4</v>
      </c>
      <c r="O70" s="45">
        <f t="shared" si="20"/>
        <v>3.7558724414415908E-4</v>
      </c>
      <c r="P70" s="45">
        <f t="shared" si="20"/>
        <v>3.7175174296718834E-4</v>
      </c>
      <c r="Q70" s="45">
        <f t="shared" si="20"/>
        <v>3.7158997023327151E-4</v>
      </c>
      <c r="R70" s="45">
        <f t="shared" si="20"/>
        <v>3.6594690688192049E-4</v>
      </c>
      <c r="S70" s="45">
        <f t="shared" si="20"/>
        <v>4.3964835679068023E-4</v>
      </c>
      <c r="T70" s="132">
        <f t="shared" si="20"/>
        <v>5.5702086061567408E-4</v>
      </c>
      <c r="U70" s="132">
        <f t="shared" si="20"/>
        <v>5.8597080668043003E-4</v>
      </c>
      <c r="V70" s="132">
        <f t="shared" si="20"/>
        <v>5.9524873531987914E-4</v>
      </c>
      <c r="W70" s="132">
        <f t="shared" si="20"/>
        <v>6.1265448399704233E-4</v>
      </c>
      <c r="X70" s="132">
        <f t="shared" si="20"/>
        <v>6.6558342818910914E-4</v>
      </c>
      <c r="Y70" s="132">
        <f t="shared" si="20"/>
        <v>7.5238961357200419E-4</v>
      </c>
      <c r="Z70" s="132">
        <f t="shared" si="20"/>
        <v>9.5935765637274195E-4</v>
      </c>
      <c r="AA70" s="132">
        <f t="shared" si="20"/>
        <v>1.1867308342970262E-3</v>
      </c>
      <c r="AB70" s="132">
        <f t="shared" si="20"/>
        <v>1.4861061528115634E-3</v>
      </c>
      <c r="AC70" s="132">
        <f t="shared" si="20"/>
        <v>1.8367573715413728E-3</v>
      </c>
      <c r="AD70" s="132">
        <f t="shared" si="20"/>
        <v>1.853012551628819E-3</v>
      </c>
      <c r="AE70" s="132">
        <f t="shared" si="20"/>
        <v>1.8341377104084549E-3</v>
      </c>
      <c r="AF70" s="132">
        <f t="shared" si="20"/>
        <v>1.8076905946334473E-3</v>
      </c>
      <c r="AG70" s="132">
        <f t="shared" si="20"/>
        <v>1.7908948726558789E-3</v>
      </c>
      <c r="AH70" s="132">
        <f t="shared" si="20"/>
        <v>1.9208263558141707E-3</v>
      </c>
      <c r="AI70" s="132">
        <f t="shared" si="20"/>
        <v>2.0562986333545318E-3</v>
      </c>
      <c r="AJ70" s="132">
        <f t="shared" si="20"/>
        <v>2.1818869026655097E-3</v>
      </c>
      <c r="AK70" s="132">
        <f t="shared" si="20"/>
        <v>2.2490331556023358E-3</v>
      </c>
      <c r="AL70" s="132">
        <f t="shared" si="20"/>
        <v>2.3230518327458389E-3</v>
      </c>
      <c r="AM70" s="132">
        <f t="shared" si="20"/>
        <v>2.3884802606415328E-3</v>
      </c>
      <c r="AN70" s="132">
        <f t="shared" si="20"/>
        <v>2.4644168385052558E-3</v>
      </c>
      <c r="AO70" s="132">
        <f t="shared" si="20"/>
        <v>2.5155224505347667E-3</v>
      </c>
      <c r="AP70" s="132">
        <f t="shared" si="20"/>
        <v>2.6226356892924711E-3</v>
      </c>
      <c r="AQ70" s="132">
        <f t="shared" si="20"/>
        <v>2.7115513657821316E-3</v>
      </c>
      <c r="AR70" s="132">
        <f t="shared" si="20"/>
        <v>9.1906974379183E-3</v>
      </c>
      <c r="AS70" s="132">
        <f t="shared" si="20"/>
        <v>1.1001883027845778E-2</v>
      </c>
      <c r="AT70" s="132">
        <f t="shared" si="20"/>
        <v>1.2155503995293795E-2</v>
      </c>
      <c r="AU70" s="132">
        <f t="shared" si="20"/>
        <v>1.3008851560908247E-2</v>
      </c>
      <c r="AV70" s="132">
        <f t="shared" si="20"/>
        <v>1.3558879743844727E-2</v>
      </c>
      <c r="AW70" s="132">
        <f t="shared" si="20"/>
        <v>1.3983273587926738E-2</v>
      </c>
      <c r="AX70" s="132">
        <f t="shared" si="20"/>
        <v>1.4326764352238685E-2</v>
      </c>
      <c r="AY70" s="132">
        <f t="shared" si="20"/>
        <v>1.4645028966212083E-2</v>
      </c>
      <c r="AZ70" s="132">
        <f t="shared" si="20"/>
        <v>1.4992334169130438E-2</v>
      </c>
      <c r="BA70" s="132">
        <f t="shared" si="20"/>
        <v>1.532153999444635E-2</v>
      </c>
      <c r="BB70" s="132">
        <f t="shared" si="20"/>
        <v>1.5626428444873049E-2</v>
      </c>
      <c r="BC70" s="132">
        <f t="shared" si="20"/>
        <v>1.5949380662126162E-2</v>
      </c>
      <c r="BD70" s="132">
        <f t="shared" si="20"/>
        <v>1.627054211380826E-2</v>
      </c>
      <c r="BE70" s="132">
        <f t="shared" si="20"/>
        <v>1.6477362490185027E-2</v>
      </c>
      <c r="BF70" s="132">
        <f t="shared" si="20"/>
        <v>1.6838869412420843E-2</v>
      </c>
      <c r="BG70" s="132">
        <f t="shared" si="20"/>
        <v>1.7145633014365134E-2</v>
      </c>
      <c r="BH70" s="132">
        <f t="shared" si="20"/>
        <v>1.7518973085342348E-2</v>
      </c>
      <c r="BI70" s="132">
        <f t="shared" si="20"/>
        <v>1.7756931193602093E-2</v>
      </c>
      <c r="BJ70" s="132">
        <f t="shared" si="20"/>
        <v>1.7949584508059207E-2</v>
      </c>
      <c r="BK70" s="132">
        <f t="shared" si="20"/>
        <v>1.8136306062849775E-2</v>
      </c>
      <c r="BL70" s="132">
        <f t="shared" si="20"/>
        <v>1.8303207824910895E-2</v>
      </c>
      <c r="BM70" s="132">
        <f t="shared" si="20"/>
        <v>1.9137823797627677E-2</v>
      </c>
      <c r="BN70" s="132">
        <f t="shared" ref="BN70" si="21">+BN59/BN28</f>
        <v>2.0901874569009889E-2</v>
      </c>
    </row>
    <row r="71" spans="1:67" ht="16.5" x14ac:dyDescent="0.25">
      <c r="A71" s="47" t="s">
        <v>469</v>
      </c>
      <c r="B71" s="60">
        <f t="shared" ref="B71:BM71" si="22">B41/B40</f>
        <v>0.21186827862514937</v>
      </c>
      <c r="C71" s="60">
        <f t="shared" si="22"/>
        <v>0.1484231131733488</v>
      </c>
      <c r="D71" s="60">
        <f t="shared" si="22"/>
        <v>9.8925518617189179E-2</v>
      </c>
      <c r="E71" s="60">
        <f t="shared" si="22"/>
        <v>5.8826232823199598E-2</v>
      </c>
      <c r="F71" s="60">
        <f t="shared" si="22"/>
        <v>8.3141629410998744E-2</v>
      </c>
      <c r="G71" s="60">
        <f t="shared" si="22"/>
        <v>8.2039311547015561E-2</v>
      </c>
      <c r="H71" s="60">
        <f t="shared" si="22"/>
        <v>2.8775912672326792E-2</v>
      </c>
      <c r="I71" s="60">
        <f t="shared" si="22"/>
        <v>2.3606173783917564E-2</v>
      </c>
      <c r="J71" s="60">
        <f t="shared" si="22"/>
        <v>2.4459723223548859E-2</v>
      </c>
      <c r="K71" s="60">
        <f t="shared" si="22"/>
        <v>2.1343975283213183E-2</v>
      </c>
      <c r="L71" s="60">
        <f t="shared" si="22"/>
        <v>1.6654482509432217E-2</v>
      </c>
      <c r="M71" s="60">
        <f t="shared" si="22"/>
        <v>1.4852589904867385E-2</v>
      </c>
      <c r="N71" s="60">
        <f t="shared" si="22"/>
        <v>1.2664310263385076E-2</v>
      </c>
      <c r="O71" s="60">
        <f t="shared" si="22"/>
        <v>1.1637352120378636E-2</v>
      </c>
      <c r="P71" s="60">
        <f t="shared" si="22"/>
        <v>1.4222342353801634E-2</v>
      </c>
      <c r="Q71" s="60">
        <f t="shared" si="22"/>
        <v>2.7293320896399822E-2</v>
      </c>
      <c r="R71" s="60">
        <f t="shared" si="22"/>
        <v>2.5049786737270999E-2</v>
      </c>
      <c r="S71" s="60">
        <f t="shared" si="22"/>
        <v>2.9469562757737714E-2</v>
      </c>
      <c r="T71" s="60">
        <f t="shared" si="22"/>
        <v>5.4511536431406861E-2</v>
      </c>
      <c r="U71" s="60">
        <f t="shared" si="22"/>
        <v>4.8038946791003838E-2</v>
      </c>
      <c r="V71" s="60">
        <f t="shared" si="22"/>
        <v>4.5725763186475275E-2</v>
      </c>
      <c r="W71" s="60">
        <f t="shared" si="22"/>
        <v>4.0110113554603186E-2</v>
      </c>
      <c r="X71" s="60">
        <f t="shared" si="22"/>
        <v>1.8953839490874969E-2</v>
      </c>
      <c r="Y71" s="60">
        <f t="shared" si="22"/>
        <v>3.4185965512966585E-2</v>
      </c>
      <c r="Z71" s="60">
        <f t="shared" si="22"/>
        <v>3.0858277964244125E-2</v>
      </c>
      <c r="AA71" s="60">
        <f t="shared" si="22"/>
        <v>3.3218157856850172E-2</v>
      </c>
      <c r="AB71" s="60">
        <f t="shared" si="22"/>
        <v>3.8999319374253057E-2</v>
      </c>
      <c r="AC71" s="60">
        <f t="shared" si="22"/>
        <v>5.0265641925001291E-2</v>
      </c>
      <c r="AD71" s="60">
        <f t="shared" si="22"/>
        <v>5.0477617071433833E-2</v>
      </c>
      <c r="AE71" s="60">
        <f t="shared" si="22"/>
        <v>6.0520914662938949E-2</v>
      </c>
      <c r="AF71" s="60">
        <f t="shared" si="22"/>
        <v>2.8765021733571976E-2</v>
      </c>
      <c r="AG71" s="60">
        <f t="shared" si="22"/>
        <v>3.8309414945814031E-2</v>
      </c>
      <c r="AH71" s="60">
        <f t="shared" si="22"/>
        <v>3.5571165028910084E-2</v>
      </c>
      <c r="AI71" s="60">
        <f t="shared" si="22"/>
        <v>3.0758562421788444E-2</v>
      </c>
      <c r="AJ71" s="60">
        <f t="shared" si="22"/>
        <v>2.7219300958861738E-2</v>
      </c>
      <c r="AK71" s="60">
        <f t="shared" si="22"/>
        <v>2.4153116531165312E-2</v>
      </c>
      <c r="AL71" s="60">
        <f t="shared" si="22"/>
        <v>2.248095348350037E-2</v>
      </c>
      <c r="AM71" s="60">
        <f t="shared" si="22"/>
        <v>2.234970202793533E-2</v>
      </c>
      <c r="AN71" s="60">
        <f t="shared" si="22"/>
        <v>2.467373572593801E-2</v>
      </c>
      <c r="AO71" s="60">
        <f t="shared" si="22"/>
        <v>2.4831017327157315E-2</v>
      </c>
      <c r="AP71" s="60">
        <f t="shared" si="22"/>
        <v>2.2521904200718479E-2</v>
      </c>
      <c r="AQ71" s="60">
        <f t="shared" si="22"/>
        <v>0.36297288271002637</v>
      </c>
      <c r="AR71" s="60">
        <f t="shared" si="22"/>
        <v>0.11433417172947431</v>
      </c>
      <c r="AS71" s="60">
        <f t="shared" si="22"/>
        <v>7.1514341457104974E-2</v>
      </c>
      <c r="AT71" s="60">
        <f t="shared" si="22"/>
        <v>5.7253167765844867E-2</v>
      </c>
      <c r="AU71" s="60">
        <f t="shared" si="22"/>
        <v>4.1979466978753363E-2</v>
      </c>
      <c r="AV71" s="60">
        <f t="shared" si="22"/>
        <v>3.2674343216663168E-2</v>
      </c>
      <c r="AW71" s="60">
        <f t="shared" si="22"/>
        <v>2.5289771260208756E-2</v>
      </c>
      <c r="AX71" s="60">
        <f t="shared" si="22"/>
        <v>2.2477084792305597E-2</v>
      </c>
      <c r="AY71" s="60">
        <f t="shared" si="22"/>
        <v>2.0904994626984516E-2</v>
      </c>
      <c r="AZ71" s="60">
        <f t="shared" si="22"/>
        <v>1.5737752594729738E-2</v>
      </c>
      <c r="BA71" s="60">
        <f t="shared" si="22"/>
        <v>1.3710909348243757E-2</v>
      </c>
      <c r="BB71" s="60">
        <f t="shared" si="22"/>
        <v>1.71956971438934E-2</v>
      </c>
      <c r="BC71" s="60">
        <f t="shared" si="22"/>
        <v>1.6127200095923867E-2</v>
      </c>
      <c r="BD71" s="60">
        <f t="shared" si="22"/>
        <v>1.1606097587484357E-2</v>
      </c>
      <c r="BE71" s="60">
        <f t="shared" si="22"/>
        <v>1.6834143473929947E-2</v>
      </c>
      <c r="BF71" s="60">
        <f t="shared" si="22"/>
        <v>1.3740356618329633E-2</v>
      </c>
      <c r="BG71" s="60">
        <f t="shared" si="22"/>
        <v>1.1806064287883932E-2</v>
      </c>
      <c r="BH71" s="60">
        <f t="shared" si="22"/>
        <v>9.9112184397225737E-3</v>
      </c>
      <c r="BI71" s="60">
        <f t="shared" si="22"/>
        <v>8.4704517768568553E-3</v>
      </c>
      <c r="BJ71" s="60">
        <f t="shared" si="22"/>
        <v>9.0148407484095076E-3</v>
      </c>
      <c r="BK71" s="60">
        <f t="shared" si="22"/>
        <v>9.5328789093825188E-3</v>
      </c>
      <c r="BL71" s="60">
        <f t="shared" si="22"/>
        <v>2.7305855368331165E-2</v>
      </c>
      <c r="BM71" s="60">
        <f t="shared" si="22"/>
        <v>7.5033104261509165E-2</v>
      </c>
      <c r="BN71" s="60">
        <f t="shared" ref="BN71" si="23">BN41/BN40</f>
        <v>3.4450426937659907E-2</v>
      </c>
    </row>
    <row r="72" spans="1:67" ht="16.5" x14ac:dyDescent="0.25">
      <c r="A72" s="47" t="s">
        <v>470</v>
      </c>
      <c r="B72" s="115">
        <f t="shared" ref="B72:BM72" si="24">B51/B50</f>
        <v>0.13736197579131518</v>
      </c>
      <c r="C72" s="115">
        <f t="shared" si="24"/>
        <v>0.17622039692869107</v>
      </c>
      <c r="D72" s="115">
        <f t="shared" si="24"/>
        <v>0.16008492119376749</v>
      </c>
      <c r="E72" s="115">
        <f t="shared" si="24"/>
        <v>0.1061026478883524</v>
      </c>
      <c r="F72" s="115">
        <f t="shared" si="24"/>
        <v>6.8565440014523429E-2</v>
      </c>
      <c r="G72" s="115">
        <f t="shared" si="24"/>
        <v>5.643570090931907E-2</v>
      </c>
      <c r="H72" s="115">
        <f t="shared" si="24"/>
        <v>4.9341924919865061E-2</v>
      </c>
      <c r="I72" s="115">
        <f t="shared" si="24"/>
        <v>4.4688106276188522E-2</v>
      </c>
      <c r="J72" s="115">
        <f t="shared" si="24"/>
        <v>5.0825023088643721E-2</v>
      </c>
      <c r="K72" s="115">
        <f t="shared" si="24"/>
        <v>3.9209962719124296E-2</v>
      </c>
      <c r="L72" s="115">
        <f t="shared" si="24"/>
        <v>3.1163272097773354E-2</v>
      </c>
      <c r="M72" s="115">
        <f t="shared" si="24"/>
        <v>2.9907621247113166E-2</v>
      </c>
      <c r="N72" s="115">
        <f t="shared" si="24"/>
        <v>2.7452197987011307E-2</v>
      </c>
      <c r="O72" s="115">
        <f t="shared" si="24"/>
        <v>2.491116147625843E-2</v>
      </c>
      <c r="P72" s="115">
        <f t="shared" si="24"/>
        <v>3.2422132009074706E-2</v>
      </c>
      <c r="Q72" s="115">
        <f t="shared" si="24"/>
        <v>2.5869386438338415E-2</v>
      </c>
      <c r="R72" s="115">
        <f t="shared" si="24"/>
        <v>1.9182785499237021E-2</v>
      </c>
      <c r="S72" s="115">
        <f t="shared" si="24"/>
        <v>2.0670521049889479E-2</v>
      </c>
      <c r="T72" s="60">
        <f t="shared" si="24"/>
        <v>3.6970317196401092E-3</v>
      </c>
      <c r="U72" s="60">
        <f t="shared" si="24"/>
        <v>2.9427811750880736E-3</v>
      </c>
      <c r="V72" s="60">
        <f t="shared" si="24"/>
        <v>3.903990390177501E-3</v>
      </c>
      <c r="W72" s="60">
        <f t="shared" si="24"/>
        <v>2.3759492150050143E-3</v>
      </c>
      <c r="X72" s="60">
        <f t="shared" si="24"/>
        <v>2.0743335469635966E-3</v>
      </c>
      <c r="Y72" s="60">
        <f t="shared" si="24"/>
        <v>3.529808081942322E-3</v>
      </c>
      <c r="Z72" s="60">
        <f t="shared" si="24"/>
        <v>4.0622719532960351E-3</v>
      </c>
      <c r="AA72" s="60">
        <f t="shared" si="24"/>
        <v>4.8138188337330714E-3</v>
      </c>
      <c r="AB72" s="60">
        <f t="shared" si="24"/>
        <v>5.2970775659000333E-3</v>
      </c>
      <c r="AC72" s="60">
        <f t="shared" si="24"/>
        <v>1.2183598190687701E-3</v>
      </c>
      <c r="AD72" s="60">
        <f t="shared" si="24"/>
        <v>1.1474098241277049E-3</v>
      </c>
      <c r="AE72" s="60">
        <f t="shared" si="24"/>
        <v>1.2324706118806242E-2</v>
      </c>
      <c r="AF72" s="60">
        <f t="shared" si="24"/>
        <v>8.2322520870165353E-3</v>
      </c>
      <c r="AG72" s="60">
        <f t="shared" si="24"/>
        <v>9.4145226513508758E-3</v>
      </c>
      <c r="AH72" s="60">
        <f t="shared" si="24"/>
        <v>9.826029805546331E-3</v>
      </c>
      <c r="AI72" s="60">
        <f t="shared" si="24"/>
        <v>8.0308724029602915E-3</v>
      </c>
      <c r="AJ72" s="60">
        <f t="shared" si="24"/>
        <v>7.2117249277914922E-3</v>
      </c>
      <c r="AK72" s="60">
        <f t="shared" si="24"/>
        <v>6.2993374483266322E-3</v>
      </c>
      <c r="AL72" s="60">
        <f t="shared" si="24"/>
        <v>5.8884967226103865E-3</v>
      </c>
      <c r="AM72" s="60">
        <f t="shared" si="24"/>
        <v>5.7152831235790114E-3</v>
      </c>
      <c r="AN72" s="60">
        <f t="shared" si="24"/>
        <v>5.8318833356325621E-3</v>
      </c>
      <c r="AO72" s="60">
        <f t="shared" si="24"/>
        <v>5.8224034226529546E-3</v>
      </c>
      <c r="AP72" s="60">
        <f t="shared" si="24"/>
        <v>5.1486873156666568E-3</v>
      </c>
      <c r="AQ72" s="60">
        <f t="shared" si="24"/>
        <v>0.13572928974661941</v>
      </c>
      <c r="AR72" s="60">
        <f t="shared" si="24"/>
        <v>4.2045964654725647E-2</v>
      </c>
      <c r="AS72" s="60">
        <f t="shared" si="24"/>
        <v>2.4550959094060552E-2</v>
      </c>
      <c r="AT72" s="60">
        <f t="shared" si="24"/>
        <v>1.8604936533887693E-2</v>
      </c>
      <c r="AU72" s="60">
        <f t="shared" si="24"/>
        <v>1.2247016638793616E-2</v>
      </c>
      <c r="AV72" s="60">
        <f t="shared" si="24"/>
        <v>9.6328693664603227E-3</v>
      </c>
      <c r="AW72" s="60">
        <f t="shared" si="24"/>
        <v>7.2059922236995151E-3</v>
      </c>
      <c r="AX72" s="60">
        <f t="shared" si="24"/>
        <v>6.3627508011524199E-3</v>
      </c>
      <c r="AY72" s="60">
        <f t="shared" si="24"/>
        <v>5.3973167332210317E-3</v>
      </c>
      <c r="AZ72" s="60">
        <f t="shared" si="24"/>
        <v>5.2322624432080099E-3</v>
      </c>
      <c r="BA72" s="60">
        <f t="shared" si="24"/>
        <v>4.474023084199287E-3</v>
      </c>
      <c r="BB72" s="60">
        <f t="shared" si="24"/>
        <v>3.8122608913918376E-3</v>
      </c>
      <c r="BC72" s="60">
        <f t="shared" si="24"/>
        <v>3.6484223174698006E-3</v>
      </c>
      <c r="BD72" s="60">
        <f t="shared" si="24"/>
        <v>2.9194981004869174E-3</v>
      </c>
      <c r="BE72" s="60">
        <f t="shared" si="24"/>
        <v>2.7576134472835673E-3</v>
      </c>
      <c r="BF72" s="60">
        <f t="shared" si="24"/>
        <v>2.663571913116346E-3</v>
      </c>
      <c r="BG72" s="60">
        <f t="shared" si="24"/>
        <v>2.4923306525163752E-3</v>
      </c>
      <c r="BH72" s="60">
        <f t="shared" si="24"/>
        <v>2.0692974809487339E-3</v>
      </c>
      <c r="BI72" s="60">
        <f t="shared" si="24"/>
        <v>1.6886649807528508E-3</v>
      </c>
      <c r="BJ72" s="60">
        <f t="shared" si="24"/>
        <v>1.715480688894858E-3</v>
      </c>
      <c r="BK72" s="60">
        <f t="shared" si="24"/>
        <v>1.5628393006376384E-3</v>
      </c>
      <c r="BL72" s="60">
        <f t="shared" si="24"/>
        <v>1.8232049643735894E-3</v>
      </c>
      <c r="BM72" s="60">
        <f t="shared" si="24"/>
        <v>1.7379100483991554E-4</v>
      </c>
      <c r="BN72" s="60">
        <f t="shared" ref="BN72" si="25">BN51/BN50</f>
        <v>1.1802620837527088E-4</v>
      </c>
    </row>
    <row r="73" spans="1:67" ht="16.5" x14ac:dyDescent="0.25">
      <c r="A73" s="47" t="s">
        <v>471</v>
      </c>
      <c r="B73" s="115">
        <f t="shared" ref="B73:BM73" si="26">B60/B59</f>
        <v>0.125</v>
      </c>
      <c r="C73" s="115">
        <f t="shared" si="26"/>
        <v>0.12698412698412698</v>
      </c>
      <c r="D73" s="115">
        <f t="shared" si="26"/>
        <v>0.11267605633802817</v>
      </c>
      <c r="E73" s="115">
        <f t="shared" si="26"/>
        <v>0.16455696202531644</v>
      </c>
      <c r="F73" s="115">
        <f t="shared" si="26"/>
        <v>0.2391304347826087</v>
      </c>
      <c r="G73" s="115">
        <f t="shared" si="26"/>
        <v>0.14912280701754385</v>
      </c>
      <c r="H73" s="115">
        <f t="shared" si="26"/>
        <v>9.9236641221374045E-2</v>
      </c>
      <c r="I73" s="115">
        <f t="shared" si="26"/>
        <v>5.5555555555555552E-2</v>
      </c>
      <c r="J73" s="115">
        <f t="shared" si="26"/>
        <v>4.6052631578947366E-2</v>
      </c>
      <c r="K73" s="115">
        <f t="shared" si="26"/>
        <v>5.6603773584905662E-2</v>
      </c>
      <c r="L73" s="115">
        <f t="shared" si="26"/>
        <v>2.3809523809523808E-2</v>
      </c>
      <c r="M73" s="115">
        <f t="shared" si="26"/>
        <v>2.9069767441860465E-2</v>
      </c>
      <c r="N73" s="115">
        <f t="shared" si="26"/>
        <v>2.2598870056497175E-2</v>
      </c>
      <c r="O73" s="115">
        <f t="shared" si="26"/>
        <v>1.1049723756906077E-2</v>
      </c>
      <c r="P73" s="115">
        <f t="shared" si="26"/>
        <v>2.7322404371584699E-2</v>
      </c>
      <c r="Q73" s="115">
        <f t="shared" si="26"/>
        <v>1.0638297872340425E-2</v>
      </c>
      <c r="R73" s="115">
        <f t="shared" si="26"/>
        <v>0.22631578947368422</v>
      </c>
      <c r="S73" s="115">
        <f t="shared" si="26"/>
        <v>0.29613733905579398</v>
      </c>
      <c r="T73" s="60">
        <f t="shared" si="26"/>
        <v>6.9536423841059597E-2</v>
      </c>
      <c r="U73" s="60">
        <f t="shared" si="26"/>
        <v>3.0959752321981424E-2</v>
      </c>
      <c r="V73" s="60">
        <f t="shared" si="26"/>
        <v>4.5045045045045043E-2</v>
      </c>
      <c r="W73" s="60">
        <f t="shared" si="26"/>
        <v>0.10057471264367816</v>
      </c>
      <c r="X73" s="60">
        <f t="shared" si="26"/>
        <v>0.13838120104438642</v>
      </c>
      <c r="Y73" s="60">
        <f t="shared" si="26"/>
        <v>0.29128440366972475</v>
      </c>
      <c r="Z73" s="60">
        <f t="shared" si="26"/>
        <v>0.25222024866785081</v>
      </c>
      <c r="AA73" s="60">
        <f t="shared" si="26"/>
        <v>0.26950354609929078</v>
      </c>
      <c r="AB73" s="60">
        <f t="shared" si="26"/>
        <v>0.2558659217877095</v>
      </c>
      <c r="AC73" s="60">
        <f t="shared" si="26"/>
        <v>2.5800711743772242E-2</v>
      </c>
      <c r="AD73" s="60">
        <f t="shared" si="26"/>
        <v>6.938421509106678E-3</v>
      </c>
      <c r="AE73" s="60">
        <f t="shared" si="26"/>
        <v>1.3781223083548665E-2</v>
      </c>
      <c r="AF73" s="60">
        <f t="shared" si="26"/>
        <v>5.9473237043330502E-3</v>
      </c>
      <c r="AG73" s="60">
        <f t="shared" si="26"/>
        <v>9.375E-2</v>
      </c>
      <c r="AH73" s="60">
        <f t="shared" si="26"/>
        <v>9.1119691119691121E-2</v>
      </c>
      <c r="AI73" s="60">
        <f t="shared" si="26"/>
        <v>7.8556263269639062E-2</v>
      </c>
      <c r="AJ73" s="60">
        <f t="shared" si="26"/>
        <v>4.5931758530183726E-2</v>
      </c>
      <c r="AK73" s="60">
        <f t="shared" si="26"/>
        <v>4.6424090338770388E-2</v>
      </c>
      <c r="AL73" s="60">
        <f t="shared" si="26"/>
        <v>4.0767386091127102E-2</v>
      </c>
      <c r="AM73" s="60">
        <f t="shared" si="26"/>
        <v>4.4354838709677422E-2</v>
      </c>
      <c r="AN73" s="60">
        <f t="shared" si="26"/>
        <v>3.4197462768891337E-2</v>
      </c>
      <c r="AO73" s="60">
        <f t="shared" si="26"/>
        <v>5.6533333333333331E-2</v>
      </c>
      <c r="AP73" s="60">
        <f t="shared" si="26"/>
        <v>4.6441191317516409E-2</v>
      </c>
      <c r="AQ73" s="60">
        <f t="shared" si="26"/>
        <v>3.1852387843704775</v>
      </c>
      <c r="AR73" s="60">
        <f t="shared" si="26"/>
        <v>0.28826648224988471</v>
      </c>
      <c r="AS73" s="60">
        <f t="shared" si="26"/>
        <v>0.15728728639169723</v>
      </c>
      <c r="AT73" s="60">
        <f t="shared" si="26"/>
        <v>0.1106300734441438</v>
      </c>
      <c r="AU73" s="60">
        <f t="shared" si="26"/>
        <v>7.0583321731866905E-2</v>
      </c>
      <c r="AV73" s="60">
        <f t="shared" si="26"/>
        <v>5.3315994798439535E-2</v>
      </c>
      <c r="AW73" s="60">
        <f t="shared" si="26"/>
        <v>4.148148148148148E-2</v>
      </c>
      <c r="AX73" s="60">
        <f t="shared" si="26"/>
        <v>3.7280701754385963E-2</v>
      </c>
      <c r="AY73" s="60">
        <f t="shared" si="26"/>
        <v>3.7597851551339927E-2</v>
      </c>
      <c r="AZ73" s="60">
        <f t="shared" si="26"/>
        <v>3.3096536152871857E-2</v>
      </c>
      <c r="BA73" s="60">
        <f t="shared" si="26"/>
        <v>2.9584221748400853E-2</v>
      </c>
      <c r="BB73" s="60">
        <f t="shared" si="26"/>
        <v>3.1892311674864095E-2</v>
      </c>
      <c r="BC73" s="60">
        <f t="shared" si="26"/>
        <v>3.075610857458231E-2</v>
      </c>
      <c r="BD73" s="60">
        <f t="shared" si="26"/>
        <v>2.0443925233644859E-2</v>
      </c>
      <c r="BE73" s="60">
        <f t="shared" si="26"/>
        <v>3.2627361190612478E-2</v>
      </c>
      <c r="BF73" s="60">
        <f t="shared" si="26"/>
        <v>2.7161862527716185E-2</v>
      </c>
      <c r="BG73" s="60">
        <f t="shared" si="26"/>
        <v>2.9726569526893325E-2</v>
      </c>
      <c r="BH73" s="60">
        <f t="shared" si="26"/>
        <v>2.0133641961829062E-2</v>
      </c>
      <c r="BI73" s="60">
        <f t="shared" si="26"/>
        <v>1.6396951793817963E-2</v>
      </c>
      <c r="BJ73" s="60">
        <f t="shared" si="26"/>
        <v>1.625879280569479E-2</v>
      </c>
      <c r="BK73" s="60">
        <f t="shared" si="26"/>
        <v>1.5252621544327931E-2</v>
      </c>
      <c r="BL73" s="60">
        <f t="shared" si="26"/>
        <v>6.270667483159828E-2</v>
      </c>
      <c r="BM73" s="60">
        <f t="shared" si="26"/>
        <v>0.13879605086243324</v>
      </c>
      <c r="BN73" s="60">
        <f t="shared" ref="BN73" si="27">BN60/BN59</f>
        <v>5.4142490891917423E-2</v>
      </c>
    </row>
    <row r="74" spans="1:67" ht="21.75" customHeight="1" x14ac:dyDescent="0.25">
      <c r="A74" s="23" t="s">
        <v>472</v>
      </c>
      <c r="B74" s="45">
        <f t="shared" ref="B74:BM74" si="28">B41/B29</f>
        <v>0.38327293534236123</v>
      </c>
      <c r="C74" s="45">
        <f t="shared" si="28"/>
        <v>0.26558040579108505</v>
      </c>
      <c r="D74" s="45">
        <f t="shared" si="28"/>
        <v>0.20575105042016806</v>
      </c>
      <c r="E74" s="45">
        <f t="shared" si="28"/>
        <v>0.18039602565005991</v>
      </c>
      <c r="F74" s="45">
        <f t="shared" si="28"/>
        <v>0.31528269278248705</v>
      </c>
      <c r="G74" s="45">
        <f t="shared" si="28"/>
        <v>0.35882043642099726</v>
      </c>
      <c r="H74" s="45">
        <f t="shared" si="28"/>
        <v>0.18699235906383491</v>
      </c>
      <c r="I74" s="45">
        <f t="shared" si="28"/>
        <v>0.16965267447125024</v>
      </c>
      <c r="J74" s="45">
        <f t="shared" si="28"/>
        <v>0.15427272223146454</v>
      </c>
      <c r="K74" s="45">
        <f t="shared" si="28"/>
        <v>0.16742964857950721</v>
      </c>
      <c r="L74" s="45">
        <f t="shared" si="28"/>
        <v>0.16255228409743294</v>
      </c>
      <c r="M74" s="45">
        <f t="shared" si="28"/>
        <v>0.1509703436108544</v>
      </c>
      <c r="N74" s="45">
        <f t="shared" si="28"/>
        <v>0.13998919697515305</v>
      </c>
      <c r="O74" s="45">
        <f t="shared" si="28"/>
        <v>0.13977975270479134</v>
      </c>
      <c r="P74" s="45">
        <f t="shared" si="28"/>
        <v>0.13087051938551572</v>
      </c>
      <c r="Q74" s="45">
        <f t="shared" si="28"/>
        <v>0.26245571719303534</v>
      </c>
      <c r="R74" s="45">
        <f t="shared" si="28"/>
        <v>0.30488484398216942</v>
      </c>
      <c r="S74" s="45">
        <f t="shared" si="28"/>
        <v>0.32448159986886321</v>
      </c>
      <c r="T74" s="132">
        <f t="shared" si="28"/>
        <v>0.83285461776403003</v>
      </c>
      <c r="U74" s="132">
        <f t="shared" si="28"/>
        <v>0.85355750487329429</v>
      </c>
      <c r="V74" s="132">
        <f t="shared" si="28"/>
        <v>0.81362048894062866</v>
      </c>
      <c r="W74" s="132">
        <f t="shared" si="28"/>
        <v>0.8645987862440998</v>
      </c>
      <c r="X74" s="132">
        <f t="shared" si="28"/>
        <v>0.77764067127344516</v>
      </c>
      <c r="Y74" s="132">
        <f t="shared" si="28"/>
        <v>0.78639326453014669</v>
      </c>
      <c r="Z74" s="132">
        <f t="shared" si="28"/>
        <v>0.74896093100581884</v>
      </c>
      <c r="AA74" s="132">
        <f t="shared" si="28"/>
        <v>0.73373287671232879</v>
      </c>
      <c r="AB74" s="132">
        <f t="shared" si="28"/>
        <v>0.74997423477275071</v>
      </c>
      <c r="AC74" s="132">
        <f t="shared" si="28"/>
        <v>0.94777280684691689</v>
      </c>
      <c r="AD74" s="132">
        <f t="shared" si="28"/>
        <v>0.95476079888527632</v>
      </c>
      <c r="AE74" s="132">
        <f t="shared" si="28"/>
        <v>0.71471952296819785</v>
      </c>
      <c r="AF74" s="132">
        <f t="shared" si="28"/>
        <v>0.65152271592611088</v>
      </c>
      <c r="AG74" s="132">
        <f t="shared" si="28"/>
        <v>0.68416622024948348</v>
      </c>
      <c r="AH74" s="132">
        <f t="shared" si="28"/>
        <v>0.66463602714373848</v>
      </c>
      <c r="AI74" s="132">
        <f t="shared" si="28"/>
        <v>0.68174189559226217</v>
      </c>
      <c r="AJ74" s="132">
        <f t="shared" si="28"/>
        <v>0.68542498296173693</v>
      </c>
      <c r="AK74" s="132">
        <f t="shared" si="28"/>
        <v>0.69208369283865401</v>
      </c>
      <c r="AL74" s="132">
        <f t="shared" si="28"/>
        <v>0.69503465515282359</v>
      </c>
      <c r="AM74" s="132">
        <f t="shared" si="28"/>
        <v>0.70267826873093009</v>
      </c>
      <c r="AN74" s="132">
        <f t="shared" si="28"/>
        <v>0.72343057416761158</v>
      </c>
      <c r="AO74" s="132">
        <f t="shared" si="28"/>
        <v>0.72551378446115289</v>
      </c>
      <c r="AP74" s="132">
        <f t="shared" si="28"/>
        <v>0.73438864628820966</v>
      </c>
      <c r="AQ74" s="132">
        <f t="shared" si="28"/>
        <v>0.61761871068744389</v>
      </c>
      <c r="AR74" s="132">
        <f t="shared" si="28"/>
        <v>0.66177227158330898</v>
      </c>
      <c r="AS74" s="132">
        <f t="shared" si="28"/>
        <v>0.68809375648205762</v>
      </c>
      <c r="AT74" s="132">
        <f t="shared" si="28"/>
        <v>0.70792079207920788</v>
      </c>
      <c r="AU74" s="132">
        <f t="shared" si="28"/>
        <v>0.73565211591689728</v>
      </c>
      <c r="AV74" s="132">
        <f t="shared" si="28"/>
        <v>0.73883956225480074</v>
      </c>
      <c r="AW74" s="132">
        <f t="shared" si="28"/>
        <v>0.74755606670500285</v>
      </c>
      <c r="AX74" s="132">
        <f t="shared" si="28"/>
        <v>0.75076338076856597</v>
      </c>
      <c r="AY74" s="132">
        <f t="shared" si="28"/>
        <v>0.76465506602492905</v>
      </c>
      <c r="AZ74" s="132">
        <f t="shared" si="28"/>
        <v>0.72146049541701385</v>
      </c>
      <c r="BA74" s="132">
        <f t="shared" si="28"/>
        <v>0.72486453943407581</v>
      </c>
      <c r="BB74" s="132">
        <f t="shared" si="28"/>
        <v>0.78821538914226863</v>
      </c>
      <c r="BC74" s="132">
        <f t="shared" si="28"/>
        <v>0.78576370205242529</v>
      </c>
      <c r="BD74" s="132">
        <f t="shared" si="28"/>
        <v>0.77533450886837463</v>
      </c>
      <c r="BE74" s="132">
        <f t="shared" si="28"/>
        <v>0.82428979407785963</v>
      </c>
      <c r="BF74" s="132">
        <f t="shared" si="28"/>
        <v>0.80607455946161344</v>
      </c>
      <c r="BG74" s="132">
        <f t="shared" si="28"/>
        <v>0.7855939760229862</v>
      </c>
      <c r="BH74" s="132">
        <f t="shared" si="28"/>
        <v>0.79732449390316085</v>
      </c>
      <c r="BI74" s="132">
        <f t="shared" si="28"/>
        <v>0.80523618229671701</v>
      </c>
      <c r="BJ74" s="132">
        <f t="shared" si="28"/>
        <v>0.81385337855465689</v>
      </c>
      <c r="BK74" s="132">
        <f t="shared" si="28"/>
        <v>0.83473354231974917</v>
      </c>
      <c r="BL74" s="132">
        <f t="shared" si="28"/>
        <v>0.87915601023017897</v>
      </c>
      <c r="BM74" s="132">
        <f t="shared" si="28"/>
        <v>0.93594557354460906</v>
      </c>
      <c r="BN74" s="132">
        <f t="shared" ref="BN74" si="29">BN41/BN29</f>
        <v>0.94115583002912384</v>
      </c>
    </row>
    <row r="75" spans="1:67" ht="21.75" customHeight="1" x14ac:dyDescent="0.25">
      <c r="A75" s="23" t="s">
        <v>473</v>
      </c>
      <c r="B75" s="45">
        <f t="shared" ref="B75:BM75" si="30">+B51/B29</f>
        <v>0.61650454574353108</v>
      </c>
      <c r="C75" s="45">
        <f t="shared" si="30"/>
        <v>0.73421202843651079</v>
      </c>
      <c r="D75" s="45">
        <f t="shared" si="30"/>
        <v>0.7940388655462185</v>
      </c>
      <c r="E75" s="45">
        <f t="shared" si="30"/>
        <v>0.81914593756606302</v>
      </c>
      <c r="F75" s="45">
        <f t="shared" si="30"/>
        <v>0.68381203193152829</v>
      </c>
      <c r="G75" s="45">
        <f t="shared" si="30"/>
        <v>0.64043466830251516</v>
      </c>
      <c r="H75" s="45">
        <f t="shared" si="30"/>
        <v>0.81222549786414777</v>
      </c>
      <c r="I75" s="45">
        <f t="shared" si="30"/>
        <v>0.82982989457344281</v>
      </c>
      <c r="J75" s="45">
        <f t="shared" si="30"/>
        <v>0.84533910053790273</v>
      </c>
      <c r="K75" s="45">
        <f t="shared" si="30"/>
        <v>0.83196445401911945</v>
      </c>
      <c r="L75" s="45">
        <f t="shared" si="30"/>
        <v>0.83711965882063477</v>
      </c>
      <c r="M75" s="45">
        <f t="shared" si="30"/>
        <v>0.84860959421994453</v>
      </c>
      <c r="N75" s="45">
        <f t="shared" si="30"/>
        <v>0.8596507021966151</v>
      </c>
      <c r="O75" s="45">
        <f t="shared" si="30"/>
        <v>0.86002704791344664</v>
      </c>
      <c r="P75" s="45">
        <f t="shared" si="30"/>
        <v>0.8687637161667886</v>
      </c>
      <c r="Q75" s="45">
        <f t="shared" si="30"/>
        <v>0.73739353282580844</v>
      </c>
      <c r="R75" s="45">
        <f t="shared" si="30"/>
        <v>0.69112184249628528</v>
      </c>
      <c r="S75" s="45">
        <f t="shared" si="30"/>
        <v>0.6698631259732809</v>
      </c>
      <c r="T75" s="132">
        <f t="shared" si="30"/>
        <v>0.16482545293857712</v>
      </c>
      <c r="U75" s="132">
        <f t="shared" si="30"/>
        <v>0.14522417153996101</v>
      </c>
      <c r="V75" s="132">
        <f t="shared" si="30"/>
        <v>0.18463329452852154</v>
      </c>
      <c r="W75" s="132">
        <f t="shared" si="30"/>
        <v>0.13068105192178017</v>
      </c>
      <c r="X75" s="132">
        <f t="shared" si="30"/>
        <v>0.20927936821322804</v>
      </c>
      <c r="Y75" s="132">
        <f t="shared" si="30"/>
        <v>0.19636067354698533</v>
      </c>
      <c r="Z75" s="132">
        <f t="shared" si="30"/>
        <v>0.23136602937101691</v>
      </c>
      <c r="AA75" s="132">
        <f t="shared" si="30"/>
        <v>0.24302837573385519</v>
      </c>
      <c r="AB75" s="132">
        <f t="shared" si="30"/>
        <v>0.22642481706688652</v>
      </c>
      <c r="AC75" s="132">
        <f t="shared" si="30"/>
        <v>4.9406730208130717E-2</v>
      </c>
      <c r="AD75" s="132">
        <f t="shared" si="30"/>
        <v>4.4496052020436598E-2</v>
      </c>
      <c r="AE75" s="132">
        <f t="shared" si="30"/>
        <v>0.28439708480565373</v>
      </c>
      <c r="AF75" s="132">
        <f t="shared" si="30"/>
        <v>0.34777833250124812</v>
      </c>
      <c r="AG75" s="132">
        <f t="shared" si="30"/>
        <v>0.30733909849238539</v>
      </c>
      <c r="AH75" s="132">
        <f t="shared" si="30"/>
        <v>0.32626465144972239</v>
      </c>
      <c r="AI75" s="132">
        <f t="shared" si="30"/>
        <v>0.30845331684480171</v>
      </c>
      <c r="AJ75" s="132">
        <f t="shared" si="30"/>
        <v>0.30775971180995032</v>
      </c>
      <c r="AK75" s="132">
        <f t="shared" si="30"/>
        <v>0.29993528904227784</v>
      </c>
      <c r="AL75" s="132">
        <f t="shared" si="30"/>
        <v>0.29723895011930462</v>
      </c>
      <c r="AM75" s="132">
        <f t="shared" si="30"/>
        <v>0.28862018307153353</v>
      </c>
      <c r="AN75" s="132">
        <f t="shared" si="30"/>
        <v>0.27017833213070819</v>
      </c>
      <c r="AO75" s="132">
        <f t="shared" si="30"/>
        <v>0.26385964912280702</v>
      </c>
      <c r="AP75" s="132">
        <f t="shared" si="30"/>
        <v>0.25556768558951964</v>
      </c>
      <c r="AQ75" s="132">
        <f t="shared" si="30"/>
        <v>0.34559392950064349</v>
      </c>
      <c r="AR75" s="132">
        <f t="shared" si="30"/>
        <v>0.3034524951681753</v>
      </c>
      <c r="AS75" s="132">
        <f t="shared" si="30"/>
        <v>0.27544077992117816</v>
      </c>
      <c r="AT75" s="132">
        <f t="shared" si="30"/>
        <v>0.25648042191153791</v>
      </c>
      <c r="AU75" s="132">
        <f t="shared" si="30"/>
        <v>0.2305332310667956</v>
      </c>
      <c r="AV75" s="132">
        <f t="shared" si="30"/>
        <v>0.22729712987817469</v>
      </c>
      <c r="AW75" s="132">
        <f t="shared" si="30"/>
        <v>0.21731402582466411</v>
      </c>
      <c r="AX75" s="132">
        <f t="shared" si="30"/>
        <v>0.21299763784064066</v>
      </c>
      <c r="AY75" s="132">
        <f t="shared" si="30"/>
        <v>0.19474268789337282</v>
      </c>
      <c r="AZ75" s="132">
        <f t="shared" si="30"/>
        <v>0.233012650556776</v>
      </c>
      <c r="BA75" s="132">
        <f t="shared" si="30"/>
        <v>0.22740173733551217</v>
      </c>
      <c r="BB75" s="132">
        <f t="shared" si="30"/>
        <v>0.1664705016919229</v>
      </c>
      <c r="BC75" s="132">
        <f t="shared" si="30"/>
        <v>0.16711507417941426</v>
      </c>
      <c r="BD75" s="132">
        <f t="shared" si="30"/>
        <v>0.18110154548283372</v>
      </c>
      <c r="BE75" s="132">
        <f t="shared" si="30"/>
        <v>0.12430482489102661</v>
      </c>
      <c r="BF75" s="132">
        <f t="shared" si="30"/>
        <v>0.14185778801027185</v>
      </c>
      <c r="BG75" s="132">
        <f t="shared" si="30"/>
        <v>0.14891508966610523</v>
      </c>
      <c r="BH75" s="132">
        <f t="shared" si="30"/>
        <v>0.14809991713034212</v>
      </c>
      <c r="BI75" s="132">
        <f t="shared" si="30"/>
        <v>0.14170937803019809</v>
      </c>
      <c r="BJ75" s="132">
        <f t="shared" si="30"/>
        <v>0.13579441690581789</v>
      </c>
      <c r="BK75" s="132">
        <f t="shared" si="30"/>
        <v>0.11912225705329153</v>
      </c>
      <c r="BL75" s="132">
        <f t="shared" si="30"/>
        <v>5.069419071976617E-2</v>
      </c>
      <c r="BM75" s="132">
        <f t="shared" si="30"/>
        <v>1.8256975542542198E-3</v>
      </c>
      <c r="BN75" s="132">
        <f t="shared" ref="BN75" si="31">+BN51/BN29</f>
        <v>2.5264044352433417E-3</v>
      </c>
    </row>
    <row r="76" spans="1:67" ht="21.75" customHeight="1" x14ac:dyDescent="0.25">
      <c r="A76" s="23" t="s">
        <v>474</v>
      </c>
      <c r="B76" s="45">
        <f t="shared" ref="B76:BM76" si="32">+B60/B29</f>
        <v>2.2251891410769915E-4</v>
      </c>
      <c r="C76" s="45">
        <f t="shared" si="32"/>
        <v>2.0756577240413056E-4</v>
      </c>
      <c r="D76" s="45">
        <f t="shared" si="32"/>
        <v>2.1008403361344539E-4</v>
      </c>
      <c r="E76" s="45">
        <f t="shared" si="32"/>
        <v>4.580367838771052E-4</v>
      </c>
      <c r="F76" s="45">
        <f t="shared" si="32"/>
        <v>9.0527528598469261E-4</v>
      </c>
      <c r="G76" s="45">
        <f t="shared" si="32"/>
        <v>7.4489527648759972E-4</v>
      </c>
      <c r="H76" s="45">
        <f t="shared" si="32"/>
        <v>7.8214307201732744E-4</v>
      </c>
      <c r="I76" s="45">
        <f t="shared" si="32"/>
        <v>5.1743095530690122E-4</v>
      </c>
      <c r="J76" s="45">
        <f t="shared" si="32"/>
        <v>3.8817723063272886E-4</v>
      </c>
      <c r="K76" s="45">
        <f t="shared" si="32"/>
        <v>6.0589740137336747E-4</v>
      </c>
      <c r="L76" s="45">
        <f t="shared" si="32"/>
        <v>3.2805708193225621E-4</v>
      </c>
      <c r="M76" s="45">
        <f t="shared" si="32"/>
        <v>4.2006216920104176E-4</v>
      </c>
      <c r="N76" s="45">
        <f t="shared" si="32"/>
        <v>3.6010082823190496E-4</v>
      </c>
      <c r="O76" s="45">
        <f t="shared" si="32"/>
        <v>1.9319938176197836E-4</v>
      </c>
      <c r="P76" s="45">
        <f t="shared" si="32"/>
        <v>3.65764447695684E-4</v>
      </c>
      <c r="Q76" s="45">
        <f t="shared" si="32"/>
        <v>1.5074998115625234E-4</v>
      </c>
      <c r="R76" s="45">
        <f t="shared" si="32"/>
        <v>3.9933135215453192E-3</v>
      </c>
      <c r="S76" s="45">
        <f t="shared" si="32"/>
        <v>5.6552741578559133E-3</v>
      </c>
      <c r="T76" s="132">
        <f t="shared" si="32"/>
        <v>2.3199292973928413E-3</v>
      </c>
      <c r="U76" s="132">
        <f t="shared" si="32"/>
        <v>1.2183235867446393E-3</v>
      </c>
      <c r="V76" s="132">
        <f t="shared" si="32"/>
        <v>1.7462165308498253E-3</v>
      </c>
      <c r="W76" s="132">
        <f t="shared" si="32"/>
        <v>4.720161834120027E-3</v>
      </c>
      <c r="X76" s="132">
        <f t="shared" si="32"/>
        <v>1.3079960513326752E-2</v>
      </c>
      <c r="Y76" s="132">
        <f t="shared" si="32"/>
        <v>1.7246061922868008E-2</v>
      </c>
      <c r="Z76" s="132">
        <f t="shared" si="32"/>
        <v>1.9673039623164312E-2</v>
      </c>
      <c r="AA76" s="132">
        <f t="shared" si="32"/>
        <v>2.3238747553816046E-2</v>
      </c>
      <c r="AB76" s="132">
        <f t="shared" si="32"/>
        <v>2.3600948160362775E-2</v>
      </c>
      <c r="AC76" s="132">
        <f t="shared" si="32"/>
        <v>2.8204629449523439E-3</v>
      </c>
      <c r="AD76" s="132">
        <f t="shared" si="32"/>
        <v>7.4314909428704131E-4</v>
      </c>
      <c r="AE76" s="132">
        <f t="shared" si="32"/>
        <v>8.8339222614840988E-4</v>
      </c>
      <c r="AF76" s="132">
        <f t="shared" si="32"/>
        <v>6.9895157264103849E-4</v>
      </c>
      <c r="AG76" s="132">
        <f t="shared" si="32"/>
        <v>8.4946812581311697E-3</v>
      </c>
      <c r="AH76" s="132">
        <f t="shared" si="32"/>
        <v>9.0993214065391726E-3</v>
      </c>
      <c r="AI76" s="132">
        <f t="shared" si="32"/>
        <v>9.8047875629361358E-3</v>
      </c>
      <c r="AJ76" s="132">
        <f t="shared" si="32"/>
        <v>6.8153052283127253E-3</v>
      </c>
      <c r="AK76" s="132">
        <f t="shared" si="32"/>
        <v>7.9810181190681628E-3</v>
      </c>
      <c r="AL76" s="132">
        <f t="shared" si="32"/>
        <v>7.7263947278718324E-3</v>
      </c>
      <c r="AM76" s="132">
        <f t="shared" si="32"/>
        <v>8.7015481975364455E-3</v>
      </c>
      <c r="AN76" s="132">
        <f t="shared" si="32"/>
        <v>6.3910937016802396E-3</v>
      </c>
      <c r="AO76" s="132">
        <f t="shared" si="32"/>
        <v>1.06265664160401E-2</v>
      </c>
      <c r="AP76" s="132">
        <f t="shared" si="32"/>
        <v>1.0043668122270743E-2</v>
      </c>
      <c r="AQ76" s="132">
        <f t="shared" si="32"/>
        <v>3.6787359811912577E-2</v>
      </c>
      <c r="AR76" s="132">
        <f t="shared" si="32"/>
        <v>3.477523324851569E-2</v>
      </c>
      <c r="AS76" s="132">
        <f t="shared" si="32"/>
        <v>3.6465463596764155E-2</v>
      </c>
      <c r="AT76" s="132">
        <f t="shared" si="32"/>
        <v>3.5598786009254195E-2</v>
      </c>
      <c r="AU76" s="132">
        <f t="shared" si="32"/>
        <v>3.3814653016307067E-2</v>
      </c>
      <c r="AV76" s="132">
        <f t="shared" si="32"/>
        <v>3.3863307867024572E-2</v>
      </c>
      <c r="AW76" s="132">
        <f t="shared" si="32"/>
        <v>3.5129907470333004E-2</v>
      </c>
      <c r="AX76" s="132">
        <f t="shared" si="32"/>
        <v>3.6238981390793339E-2</v>
      </c>
      <c r="AY76" s="132">
        <f t="shared" si="32"/>
        <v>4.0602246081698136E-2</v>
      </c>
      <c r="AZ76" s="132">
        <f t="shared" si="32"/>
        <v>4.5526854026210137E-2</v>
      </c>
      <c r="BA76" s="132">
        <f t="shared" si="32"/>
        <v>4.7733723230411973E-2</v>
      </c>
      <c r="BB76" s="132">
        <f t="shared" si="32"/>
        <v>4.5314109165808442E-2</v>
      </c>
      <c r="BC76" s="132">
        <f t="shared" si="32"/>
        <v>4.7121223768160504E-2</v>
      </c>
      <c r="BD76" s="132">
        <f t="shared" si="32"/>
        <v>4.3563945648791617E-2</v>
      </c>
      <c r="BE76" s="132">
        <f t="shared" si="32"/>
        <v>5.1405381031113785E-2</v>
      </c>
      <c r="BF76" s="132">
        <f t="shared" si="32"/>
        <v>5.2067652528114759E-2</v>
      </c>
      <c r="BG76" s="132">
        <f t="shared" si="32"/>
        <v>6.549093431090855E-2</v>
      </c>
      <c r="BH76" s="132">
        <f t="shared" si="32"/>
        <v>5.4575588966496981E-2</v>
      </c>
      <c r="BI76" s="132">
        <f t="shared" si="32"/>
        <v>5.3054439673084916E-2</v>
      </c>
      <c r="BJ76" s="132">
        <f t="shared" si="32"/>
        <v>5.0352204539525179E-2</v>
      </c>
      <c r="BK76" s="132">
        <f t="shared" si="32"/>
        <v>4.6144200626959245E-2</v>
      </c>
      <c r="BL76" s="132">
        <f t="shared" si="32"/>
        <v>7.0149799050054806E-2</v>
      </c>
      <c r="BM76" s="132">
        <f t="shared" si="32"/>
        <v>6.2228728901136753E-2</v>
      </c>
      <c r="BN76" s="132">
        <f t="shared" ref="BN76" si="33">+BN60/BN29</f>
        <v>5.6317765535632829E-2</v>
      </c>
    </row>
    <row r="77" spans="1:67" s="16" customFormat="1" ht="18.75" x14ac:dyDescent="0.3">
      <c r="A77" s="133"/>
      <c r="B77" s="14"/>
      <c r="C77" s="14"/>
      <c r="D77" s="14"/>
      <c r="E77" s="14"/>
      <c r="F77" s="14"/>
      <c r="G77" s="14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</row>
    <row r="78" spans="1:67" s="16" customFormat="1" ht="18.75" x14ac:dyDescent="0.3">
      <c r="A78" s="133"/>
      <c r="B78" s="14"/>
      <c r="C78" s="14"/>
      <c r="D78" s="14"/>
      <c r="E78" s="14"/>
      <c r="F78" s="14"/>
      <c r="G78" s="14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</row>
    <row r="79" spans="1:67" s="16" customFormat="1" x14ac:dyDescent="0.25">
      <c r="A79" s="133"/>
      <c r="B79" s="135">
        <f>B27</f>
        <v>44013</v>
      </c>
      <c r="C79" s="135">
        <f>C27</f>
        <v>44044</v>
      </c>
      <c r="D79" s="135">
        <f t="shared" ref="D79:BC79" si="34">D27</f>
        <v>44075</v>
      </c>
      <c r="E79" s="135">
        <f t="shared" si="34"/>
        <v>44105</v>
      </c>
      <c r="F79" s="135">
        <f t="shared" si="34"/>
        <v>44136</v>
      </c>
      <c r="G79" s="135">
        <f t="shared" si="34"/>
        <v>44166</v>
      </c>
      <c r="H79" s="135">
        <f t="shared" si="34"/>
        <v>44197</v>
      </c>
      <c r="I79" s="135">
        <f t="shared" si="34"/>
        <v>44228</v>
      </c>
      <c r="J79" s="135">
        <f t="shared" si="34"/>
        <v>44256</v>
      </c>
      <c r="K79" s="135">
        <f t="shared" si="34"/>
        <v>44287</v>
      </c>
      <c r="L79" s="135">
        <f t="shared" si="34"/>
        <v>44317</v>
      </c>
      <c r="M79" s="135">
        <f t="shared" si="34"/>
        <v>44348</v>
      </c>
      <c r="N79" s="135">
        <f t="shared" si="34"/>
        <v>44378</v>
      </c>
      <c r="O79" s="135">
        <f t="shared" si="34"/>
        <v>44409</v>
      </c>
      <c r="P79" s="135">
        <f t="shared" si="34"/>
        <v>44440</v>
      </c>
      <c r="Q79" s="135">
        <f>Q27</f>
        <v>44470</v>
      </c>
      <c r="R79" s="135">
        <f t="shared" si="34"/>
        <v>44501</v>
      </c>
      <c r="S79" s="135">
        <f t="shared" si="34"/>
        <v>44531</v>
      </c>
      <c r="T79" s="135">
        <f t="shared" si="34"/>
        <v>44562</v>
      </c>
      <c r="U79" s="135">
        <f t="shared" si="34"/>
        <v>44593</v>
      </c>
      <c r="V79" s="135">
        <f t="shared" si="34"/>
        <v>44621</v>
      </c>
      <c r="W79" s="135">
        <f t="shared" si="34"/>
        <v>44652</v>
      </c>
      <c r="X79" s="135">
        <f t="shared" si="34"/>
        <v>44682</v>
      </c>
      <c r="Y79" s="135">
        <f t="shared" si="34"/>
        <v>44713</v>
      </c>
      <c r="Z79" s="135">
        <f t="shared" si="34"/>
        <v>44743</v>
      </c>
      <c r="AA79" s="135">
        <f t="shared" si="34"/>
        <v>44774</v>
      </c>
      <c r="AB79" s="135">
        <f t="shared" si="34"/>
        <v>44805</v>
      </c>
      <c r="AC79" s="135">
        <f t="shared" si="34"/>
        <v>44835</v>
      </c>
      <c r="AD79" s="135">
        <f t="shared" si="34"/>
        <v>44866</v>
      </c>
      <c r="AE79" s="135">
        <f t="shared" si="34"/>
        <v>44896</v>
      </c>
      <c r="AF79" s="135">
        <f t="shared" si="34"/>
        <v>44927</v>
      </c>
      <c r="AG79" s="135">
        <f t="shared" si="34"/>
        <v>44958</v>
      </c>
      <c r="AH79" s="135">
        <f t="shared" si="34"/>
        <v>44986</v>
      </c>
      <c r="AI79" s="135">
        <f t="shared" si="34"/>
        <v>45017</v>
      </c>
      <c r="AJ79" s="135">
        <f t="shared" si="34"/>
        <v>45047</v>
      </c>
      <c r="AK79" s="135">
        <f t="shared" si="34"/>
        <v>45078</v>
      </c>
      <c r="AL79" s="135">
        <f t="shared" si="34"/>
        <v>45108</v>
      </c>
      <c r="AM79" s="135">
        <f t="shared" si="34"/>
        <v>45139</v>
      </c>
      <c r="AN79" s="135">
        <f t="shared" si="34"/>
        <v>45170</v>
      </c>
      <c r="AO79" s="135">
        <f t="shared" si="34"/>
        <v>45200</v>
      </c>
      <c r="AP79" s="135">
        <f t="shared" si="34"/>
        <v>45231</v>
      </c>
      <c r="AQ79" s="135">
        <f t="shared" si="34"/>
        <v>45261</v>
      </c>
      <c r="AR79" s="135">
        <f t="shared" si="34"/>
        <v>45292</v>
      </c>
      <c r="AS79" s="135">
        <f t="shared" si="34"/>
        <v>45323</v>
      </c>
      <c r="AT79" s="135">
        <f t="shared" si="34"/>
        <v>45352</v>
      </c>
      <c r="AU79" s="135">
        <f t="shared" si="34"/>
        <v>45383</v>
      </c>
      <c r="AV79" s="135">
        <f t="shared" si="34"/>
        <v>45413</v>
      </c>
      <c r="AW79" s="135">
        <f t="shared" si="34"/>
        <v>45444</v>
      </c>
      <c r="AX79" s="135">
        <f t="shared" si="34"/>
        <v>45474</v>
      </c>
      <c r="AY79" s="135">
        <f t="shared" si="34"/>
        <v>45505</v>
      </c>
      <c r="AZ79" s="135">
        <f t="shared" si="34"/>
        <v>45536</v>
      </c>
      <c r="BA79" s="135">
        <f t="shared" si="34"/>
        <v>45566</v>
      </c>
      <c r="BB79" s="135">
        <f t="shared" si="34"/>
        <v>45597</v>
      </c>
      <c r="BC79" s="135">
        <f t="shared" si="34"/>
        <v>45627</v>
      </c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67" s="16" customFormat="1" x14ac:dyDescent="0.25">
      <c r="A80" s="133" t="str">
        <f>+A29</f>
        <v>Кол-во новых участников (совершившие первую покупку)</v>
      </c>
      <c r="B80" s="136">
        <f>B29</f>
        <v>31458</v>
      </c>
      <c r="C80" s="136">
        <f t="shared" ref="C80:BC80" si="35">C29</f>
        <v>38542</v>
      </c>
      <c r="D80" s="136">
        <f t="shared" si="35"/>
        <v>38080</v>
      </c>
      <c r="E80" s="136">
        <f t="shared" si="35"/>
        <v>28382</v>
      </c>
      <c r="F80" s="136">
        <f t="shared" si="35"/>
        <v>24302</v>
      </c>
      <c r="G80" s="136">
        <f t="shared" si="35"/>
        <v>22822</v>
      </c>
      <c r="H80" s="136">
        <f t="shared" si="35"/>
        <v>16621</v>
      </c>
      <c r="I80" s="136">
        <f t="shared" si="35"/>
        <v>15461</v>
      </c>
      <c r="J80" s="136">
        <f t="shared" si="35"/>
        <v>18033</v>
      </c>
      <c r="K80" s="136">
        <f t="shared" si="35"/>
        <v>14854</v>
      </c>
      <c r="L80" s="136">
        <f t="shared" si="35"/>
        <v>12193</v>
      </c>
      <c r="M80" s="136">
        <f t="shared" si="35"/>
        <v>11903</v>
      </c>
      <c r="N80" s="136">
        <f t="shared" si="35"/>
        <v>11108</v>
      </c>
      <c r="O80" s="136">
        <f t="shared" si="35"/>
        <v>10352</v>
      </c>
      <c r="P80" s="136">
        <f t="shared" si="35"/>
        <v>13670</v>
      </c>
      <c r="Q80" s="136">
        <f t="shared" si="35"/>
        <v>13267</v>
      </c>
      <c r="R80" s="136">
        <f t="shared" si="35"/>
        <v>10768</v>
      </c>
      <c r="S80" s="136">
        <f t="shared" si="35"/>
        <v>12201</v>
      </c>
      <c r="T80" s="136">
        <f t="shared" si="35"/>
        <v>9052</v>
      </c>
      <c r="U80" s="136">
        <f t="shared" si="35"/>
        <v>8208</v>
      </c>
      <c r="V80" s="136">
        <f t="shared" si="35"/>
        <v>8590</v>
      </c>
      <c r="W80" s="136">
        <f t="shared" si="35"/>
        <v>7415</v>
      </c>
      <c r="X80" s="136">
        <f t="shared" si="35"/>
        <v>4052</v>
      </c>
      <c r="Y80" s="136">
        <f t="shared" si="35"/>
        <v>7364</v>
      </c>
      <c r="Z80" s="136">
        <f t="shared" si="35"/>
        <v>7218</v>
      </c>
      <c r="AA80" s="136">
        <f t="shared" si="35"/>
        <v>8176</v>
      </c>
      <c r="AB80" s="136">
        <f t="shared" si="35"/>
        <v>9703</v>
      </c>
      <c r="AC80" s="136">
        <f t="shared" si="35"/>
        <v>10282</v>
      </c>
      <c r="AD80" s="136">
        <f t="shared" si="35"/>
        <v>10765</v>
      </c>
      <c r="AE80" s="136">
        <f t="shared" si="35"/>
        <v>18112</v>
      </c>
      <c r="AF80" s="136">
        <f t="shared" si="35"/>
        <v>10015</v>
      </c>
      <c r="AG80" s="136">
        <f t="shared" si="35"/>
        <v>13067</v>
      </c>
      <c r="AH80" s="136">
        <f t="shared" si="35"/>
        <v>12968</v>
      </c>
      <c r="AI80" s="136">
        <f t="shared" si="35"/>
        <v>11321</v>
      </c>
      <c r="AJ80" s="136">
        <f t="shared" si="35"/>
        <v>10271</v>
      </c>
      <c r="AK80" s="136">
        <f t="shared" si="35"/>
        <v>9272</v>
      </c>
      <c r="AL80" s="136">
        <f t="shared" si="35"/>
        <v>8801</v>
      </c>
      <c r="AM80" s="136">
        <f t="shared" si="35"/>
        <v>8849</v>
      </c>
      <c r="AN80" s="136">
        <f t="shared" si="35"/>
        <v>9701</v>
      </c>
      <c r="AO80" s="136">
        <f t="shared" si="35"/>
        <v>9975</v>
      </c>
      <c r="AP80" s="136">
        <f t="shared" si="35"/>
        <v>9160</v>
      </c>
      <c r="AQ80" s="136">
        <f t="shared" si="35"/>
        <v>179491</v>
      </c>
      <c r="AR80" s="136">
        <f t="shared" si="35"/>
        <v>71919</v>
      </c>
      <c r="AS80" s="136">
        <f t="shared" si="35"/>
        <v>48210</v>
      </c>
      <c r="AT80" s="136">
        <f t="shared" si="35"/>
        <v>40198</v>
      </c>
      <c r="AU80" s="136">
        <f t="shared" si="35"/>
        <v>29987</v>
      </c>
      <c r="AV80" s="136">
        <f t="shared" si="35"/>
        <v>24215</v>
      </c>
      <c r="AW80" s="136">
        <f t="shared" si="35"/>
        <v>19129</v>
      </c>
      <c r="AX80" s="136">
        <f t="shared" si="35"/>
        <v>17357</v>
      </c>
      <c r="AY80" s="136">
        <f t="shared" si="35"/>
        <v>16206</v>
      </c>
      <c r="AZ80" s="136">
        <f t="shared" si="35"/>
        <v>13201</v>
      </c>
      <c r="BA80" s="136">
        <f t="shared" si="35"/>
        <v>11627</v>
      </c>
      <c r="BB80" s="136">
        <f t="shared" si="35"/>
        <v>13594</v>
      </c>
      <c r="BC80" s="136">
        <f t="shared" si="35"/>
        <v>13009</v>
      </c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5" s="16" customForma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74"/>
      <c r="K81" s="74"/>
      <c r="L81" s="74"/>
      <c r="M81" s="74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5" s="16" customForma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1:65" s="16" customFormat="1" x14ac:dyDescent="0.25">
      <c r="A83" s="11"/>
      <c r="B83" s="74">
        <f>B27</f>
        <v>44013</v>
      </c>
      <c r="C83" s="74">
        <f t="shared" ref="C83:BC83" si="36">C27</f>
        <v>44044</v>
      </c>
      <c r="D83" s="74">
        <f t="shared" si="36"/>
        <v>44075</v>
      </c>
      <c r="E83" s="74">
        <f t="shared" si="36"/>
        <v>44105</v>
      </c>
      <c r="F83" s="74">
        <f t="shared" si="36"/>
        <v>44136</v>
      </c>
      <c r="G83" s="74">
        <f t="shared" si="36"/>
        <v>44166</v>
      </c>
      <c r="H83" s="74">
        <f t="shared" si="36"/>
        <v>44197</v>
      </c>
      <c r="I83" s="74">
        <f t="shared" si="36"/>
        <v>44228</v>
      </c>
      <c r="J83" s="74">
        <f t="shared" si="36"/>
        <v>44256</v>
      </c>
      <c r="K83" s="74">
        <f t="shared" si="36"/>
        <v>44287</v>
      </c>
      <c r="L83" s="74">
        <f t="shared" si="36"/>
        <v>44317</v>
      </c>
      <c r="M83" s="74">
        <f t="shared" si="36"/>
        <v>44348</v>
      </c>
      <c r="N83" s="74">
        <f t="shared" si="36"/>
        <v>44378</v>
      </c>
      <c r="O83" s="74">
        <f t="shared" si="36"/>
        <v>44409</v>
      </c>
      <c r="P83" s="74">
        <f t="shared" si="36"/>
        <v>44440</v>
      </c>
      <c r="Q83" s="74">
        <f t="shared" si="36"/>
        <v>44470</v>
      </c>
      <c r="R83" s="74">
        <f t="shared" si="36"/>
        <v>44501</v>
      </c>
      <c r="S83" s="74">
        <f t="shared" si="36"/>
        <v>44531</v>
      </c>
      <c r="T83" s="74">
        <f t="shared" si="36"/>
        <v>44562</v>
      </c>
      <c r="U83" s="74">
        <f t="shared" si="36"/>
        <v>44593</v>
      </c>
      <c r="V83" s="74">
        <f t="shared" si="36"/>
        <v>44621</v>
      </c>
      <c r="W83" s="74">
        <f t="shared" si="36"/>
        <v>44652</v>
      </c>
      <c r="X83" s="74">
        <f t="shared" si="36"/>
        <v>44682</v>
      </c>
      <c r="Y83" s="74">
        <f t="shared" si="36"/>
        <v>44713</v>
      </c>
      <c r="Z83" s="74">
        <f t="shared" si="36"/>
        <v>44743</v>
      </c>
      <c r="AA83" s="74">
        <f t="shared" si="36"/>
        <v>44774</v>
      </c>
      <c r="AB83" s="74">
        <f t="shared" si="36"/>
        <v>44805</v>
      </c>
      <c r="AC83" s="74">
        <f t="shared" si="36"/>
        <v>44835</v>
      </c>
      <c r="AD83" s="74">
        <f t="shared" si="36"/>
        <v>44866</v>
      </c>
      <c r="AE83" s="74">
        <f t="shared" si="36"/>
        <v>44896</v>
      </c>
      <c r="AF83" s="74">
        <f t="shared" si="36"/>
        <v>44927</v>
      </c>
      <c r="AG83" s="74">
        <f t="shared" si="36"/>
        <v>44958</v>
      </c>
      <c r="AH83" s="74">
        <f t="shared" si="36"/>
        <v>44986</v>
      </c>
      <c r="AI83" s="74">
        <f t="shared" si="36"/>
        <v>45017</v>
      </c>
      <c r="AJ83" s="74">
        <f t="shared" si="36"/>
        <v>45047</v>
      </c>
      <c r="AK83" s="74">
        <f t="shared" si="36"/>
        <v>45078</v>
      </c>
      <c r="AL83" s="74">
        <f t="shared" si="36"/>
        <v>45108</v>
      </c>
      <c r="AM83" s="74">
        <f t="shared" si="36"/>
        <v>45139</v>
      </c>
      <c r="AN83" s="74">
        <f t="shared" si="36"/>
        <v>45170</v>
      </c>
      <c r="AO83" s="74">
        <f t="shared" si="36"/>
        <v>45200</v>
      </c>
      <c r="AP83" s="74">
        <f t="shared" si="36"/>
        <v>45231</v>
      </c>
      <c r="AQ83" s="74">
        <f t="shared" si="36"/>
        <v>45261</v>
      </c>
      <c r="AR83" s="74">
        <f t="shared" si="36"/>
        <v>45292</v>
      </c>
      <c r="AS83" s="74">
        <f t="shared" si="36"/>
        <v>45323</v>
      </c>
      <c r="AT83" s="74">
        <f t="shared" si="36"/>
        <v>45352</v>
      </c>
      <c r="AU83" s="74">
        <f t="shared" si="36"/>
        <v>45383</v>
      </c>
      <c r="AV83" s="74">
        <f t="shared" si="36"/>
        <v>45413</v>
      </c>
      <c r="AW83" s="74">
        <f t="shared" si="36"/>
        <v>45444</v>
      </c>
      <c r="AX83" s="74">
        <f t="shared" si="36"/>
        <v>45474</v>
      </c>
      <c r="AY83" s="74">
        <f t="shared" si="36"/>
        <v>45505</v>
      </c>
      <c r="AZ83" s="74">
        <f t="shared" si="36"/>
        <v>45536</v>
      </c>
      <c r="BA83" s="74">
        <f t="shared" si="36"/>
        <v>45566</v>
      </c>
      <c r="BB83" s="74">
        <f t="shared" si="36"/>
        <v>45597</v>
      </c>
      <c r="BC83" s="74">
        <f t="shared" si="36"/>
        <v>45627</v>
      </c>
      <c r="BD83" s="11"/>
      <c r="BE83" s="11"/>
      <c r="BF83" s="11"/>
      <c r="BG83" s="11"/>
      <c r="BH83" s="11"/>
      <c r="BI83" s="11"/>
      <c r="BJ83" s="11"/>
      <c r="BK83" s="11"/>
      <c r="BL83" s="11"/>
    </row>
    <row r="84" spans="1:65" s="16" customFormat="1" x14ac:dyDescent="0.25">
      <c r="A84" s="74" t="str">
        <f>A33</f>
        <v>Кол-во регистраций на 100 чеков (покупки тех, кто вне БП)</v>
      </c>
      <c r="B84" s="137">
        <f>B33</f>
        <v>13.065581260123771</v>
      </c>
      <c r="C84" s="137">
        <f t="shared" ref="C84:BC84" si="37">C33</f>
        <v>20.022962351095387</v>
      </c>
      <c r="D84" s="137">
        <f t="shared" si="37"/>
        <v>21.249525680230352</v>
      </c>
      <c r="E84" s="137">
        <f t="shared" si="37"/>
        <v>15.429528231111304</v>
      </c>
      <c r="F84" s="137">
        <f t="shared" si="37"/>
        <v>14.439519435300829</v>
      </c>
      <c r="G84" s="137">
        <f t="shared" si="37"/>
        <v>12.820628054603674</v>
      </c>
      <c r="H84" s="137">
        <f t="shared" si="37"/>
        <v>11.02853844163255</v>
      </c>
      <c r="I84" s="137">
        <f t="shared" si="37"/>
        <v>10.846247202677011</v>
      </c>
      <c r="J84" s="137">
        <f t="shared" si="37"/>
        <v>10.555675878176274</v>
      </c>
      <c r="K84" s="137">
        <f t="shared" si="37"/>
        <v>9.1300232338008769</v>
      </c>
      <c r="L84" s="137">
        <f t="shared" si="37"/>
        <v>7.7088918112386828</v>
      </c>
      <c r="M84" s="137">
        <f t="shared" si="37"/>
        <v>7.5617332969106359</v>
      </c>
      <c r="N84" s="137">
        <f t="shared" si="37"/>
        <v>7.0177211991028843</v>
      </c>
      <c r="O84" s="137">
        <f t="shared" si="37"/>
        <v>6.4439021961057712</v>
      </c>
      <c r="P84" s="137">
        <f t="shared" si="37"/>
        <v>8.4341586510282021</v>
      </c>
      <c r="Q84" s="137">
        <f t="shared" si="37"/>
        <v>8.4342557803927551</v>
      </c>
      <c r="R84" s="137">
        <f t="shared" si="37"/>
        <v>8.1399392225934726</v>
      </c>
      <c r="S84" s="137">
        <f t="shared" si="37"/>
        <v>8.4488608822103739</v>
      </c>
      <c r="T84" s="137">
        <f t="shared" si="37"/>
        <v>5.8825058487132829</v>
      </c>
      <c r="U84" s="137">
        <f t="shared" si="37"/>
        <v>5.6891353318315714</v>
      </c>
      <c r="V84" s="137">
        <f t="shared" si="37"/>
        <v>5.632454478096375</v>
      </c>
      <c r="W84" s="137">
        <f t="shared" si="37"/>
        <v>5.7110068778545413</v>
      </c>
      <c r="X84" s="137">
        <f t="shared" si="37"/>
        <v>3.1005853770516896</v>
      </c>
      <c r="Y84" s="137">
        <f t="shared" si="37"/>
        <v>5.9357418065160976</v>
      </c>
      <c r="Z84" s="137">
        <f t="shared" si="37"/>
        <v>5.928493400464883</v>
      </c>
      <c r="AA84" s="137">
        <f t="shared" si="37"/>
        <v>6.3198089216284945</v>
      </c>
      <c r="AB84" s="137">
        <f t="shared" si="37"/>
        <v>7.7211382372600816</v>
      </c>
      <c r="AC84" s="137">
        <f t="shared" si="37"/>
        <v>9.020326879380983</v>
      </c>
      <c r="AD84" s="137">
        <f t="shared" si="37"/>
        <v>9.9375957757140476</v>
      </c>
      <c r="AE84" s="137">
        <f t="shared" si="37"/>
        <v>14.402379191615577</v>
      </c>
      <c r="AF84" s="137">
        <f t="shared" si="37"/>
        <v>9.1000781434568481</v>
      </c>
      <c r="AG84" s="137">
        <f t="shared" si="37"/>
        <v>12.563215075473513</v>
      </c>
      <c r="AH84" s="137">
        <f t="shared" si="37"/>
        <v>11.268388901922961</v>
      </c>
      <c r="AI84" s="137">
        <f t="shared" si="37"/>
        <v>9.9589186906762137</v>
      </c>
      <c r="AJ84" s="137">
        <f t="shared" si="37"/>
        <v>9.1862836290784209</v>
      </c>
      <c r="AK84" s="137">
        <f t="shared" si="37"/>
        <v>8.3224874112504388</v>
      </c>
      <c r="AL84" s="137">
        <f t="shared" si="37"/>
        <v>8.0049843556719775</v>
      </c>
      <c r="AM84" s="137">
        <f t="shared" si="37"/>
        <v>7.3570003325573667</v>
      </c>
      <c r="AN84" s="137">
        <f t="shared" si="37"/>
        <v>7.7955369124820191</v>
      </c>
      <c r="AO84" s="137">
        <f t="shared" si="37"/>
        <v>8.5392892914316043</v>
      </c>
      <c r="AP84" s="137">
        <f t="shared" si="37"/>
        <v>7.9947632555094916</v>
      </c>
      <c r="AQ84" s="137">
        <f t="shared" si="37"/>
        <v>134.91709135735653</v>
      </c>
      <c r="AR84" s="137">
        <f t="shared" si="37"/>
        <v>61.079781903419224</v>
      </c>
      <c r="AS84" s="137">
        <f t="shared" si="37"/>
        <v>40.572270145171473</v>
      </c>
      <c r="AT84" s="137">
        <f t="shared" si="37"/>
        <v>32.001210056203924</v>
      </c>
      <c r="AU84" s="137">
        <f t="shared" si="37"/>
        <v>24.682689933327843</v>
      </c>
      <c r="AV84" s="137">
        <f t="shared" si="37"/>
        <v>19.175945136920127</v>
      </c>
      <c r="AW84" s="137">
        <f t="shared" si="37"/>
        <v>14.43894264881267</v>
      </c>
      <c r="AX84" s="137">
        <f t="shared" si="37"/>
        <v>13.666391086965081</v>
      </c>
      <c r="AY84" s="137">
        <f t="shared" si="37"/>
        <v>12.323673224185001</v>
      </c>
      <c r="AZ84" s="137">
        <f t="shared" si="37"/>
        <v>9.5285184276248351</v>
      </c>
      <c r="BA84" s="137">
        <f t="shared" si="37"/>
        <v>8.7140630152591658</v>
      </c>
      <c r="BB84" s="137">
        <f t="shared" si="37"/>
        <v>11.142988294698187</v>
      </c>
      <c r="BC84" s="137">
        <f t="shared" si="37"/>
        <v>10.322063619268276</v>
      </c>
      <c r="BD84" s="11"/>
      <c r="BE84" s="11"/>
      <c r="BF84" s="11"/>
      <c r="BG84" s="11"/>
      <c r="BH84" s="11"/>
      <c r="BI84" s="11"/>
      <c r="BJ84" s="11"/>
      <c r="BK84" s="11"/>
      <c r="BL84" s="11"/>
    </row>
    <row r="85" spans="1:65" s="16" customForma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65" s="16" customForma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1:65" s="16" customForma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1:65" s="16" customFormat="1" x14ac:dyDescent="0.25">
      <c r="A88" s="11"/>
      <c r="B88" s="74">
        <f t="shared" ref="B88:BC88" si="38">B67</f>
        <v>44013</v>
      </c>
      <c r="C88" s="74">
        <f t="shared" si="38"/>
        <v>44044</v>
      </c>
      <c r="D88" s="74">
        <f t="shared" si="38"/>
        <v>44075</v>
      </c>
      <c r="E88" s="74">
        <f t="shared" si="38"/>
        <v>44105</v>
      </c>
      <c r="F88" s="74">
        <f t="shared" si="38"/>
        <v>44136</v>
      </c>
      <c r="G88" s="74">
        <f t="shared" si="38"/>
        <v>44166</v>
      </c>
      <c r="H88" s="74">
        <f t="shared" si="38"/>
        <v>44197</v>
      </c>
      <c r="I88" s="74">
        <f t="shared" si="38"/>
        <v>44228</v>
      </c>
      <c r="J88" s="74">
        <f t="shared" si="38"/>
        <v>44256</v>
      </c>
      <c r="K88" s="74">
        <f t="shared" si="38"/>
        <v>44287</v>
      </c>
      <c r="L88" s="74">
        <f t="shared" si="38"/>
        <v>44317</v>
      </c>
      <c r="M88" s="74">
        <f t="shared" si="38"/>
        <v>44348</v>
      </c>
      <c r="N88" s="74">
        <f t="shared" si="38"/>
        <v>44378</v>
      </c>
      <c r="O88" s="74">
        <f t="shared" si="38"/>
        <v>44409</v>
      </c>
      <c r="P88" s="74">
        <f t="shared" si="38"/>
        <v>44440</v>
      </c>
      <c r="Q88" s="74">
        <f t="shared" si="38"/>
        <v>44470</v>
      </c>
      <c r="R88" s="74">
        <f t="shared" si="38"/>
        <v>44501</v>
      </c>
      <c r="S88" s="74">
        <f t="shared" si="38"/>
        <v>44531</v>
      </c>
      <c r="T88" s="74">
        <f t="shared" si="38"/>
        <v>44562</v>
      </c>
      <c r="U88" s="74">
        <f t="shared" si="38"/>
        <v>44593</v>
      </c>
      <c r="V88" s="74">
        <f t="shared" si="38"/>
        <v>44621</v>
      </c>
      <c r="W88" s="74">
        <f t="shared" si="38"/>
        <v>44652</v>
      </c>
      <c r="X88" s="74">
        <f t="shared" si="38"/>
        <v>44682</v>
      </c>
      <c r="Y88" s="74">
        <f t="shared" si="38"/>
        <v>44713</v>
      </c>
      <c r="Z88" s="74">
        <f t="shared" si="38"/>
        <v>44743</v>
      </c>
      <c r="AA88" s="74">
        <f t="shared" si="38"/>
        <v>44774</v>
      </c>
      <c r="AB88" s="74">
        <f t="shared" si="38"/>
        <v>44805</v>
      </c>
      <c r="AC88" s="74">
        <f t="shared" si="38"/>
        <v>44835</v>
      </c>
      <c r="AD88" s="74">
        <f t="shared" si="38"/>
        <v>44866</v>
      </c>
      <c r="AE88" s="74">
        <f t="shared" si="38"/>
        <v>44896</v>
      </c>
      <c r="AF88" s="74">
        <f t="shared" si="38"/>
        <v>44927</v>
      </c>
      <c r="AG88" s="74">
        <f t="shared" si="38"/>
        <v>44958</v>
      </c>
      <c r="AH88" s="74">
        <f t="shared" si="38"/>
        <v>44986</v>
      </c>
      <c r="AI88" s="74">
        <f t="shared" si="38"/>
        <v>45017</v>
      </c>
      <c r="AJ88" s="74">
        <f t="shared" si="38"/>
        <v>45047</v>
      </c>
      <c r="AK88" s="74">
        <f t="shared" si="38"/>
        <v>45078</v>
      </c>
      <c r="AL88" s="74">
        <f t="shared" si="38"/>
        <v>45108</v>
      </c>
      <c r="AM88" s="74">
        <f t="shared" si="38"/>
        <v>45139</v>
      </c>
      <c r="AN88" s="74">
        <f t="shared" si="38"/>
        <v>45170</v>
      </c>
      <c r="AO88" s="74">
        <f t="shared" si="38"/>
        <v>45200</v>
      </c>
      <c r="AP88" s="74">
        <f t="shared" si="38"/>
        <v>45231</v>
      </c>
      <c r="AQ88" s="74">
        <f t="shared" si="38"/>
        <v>45261</v>
      </c>
      <c r="AR88" s="74">
        <f t="shared" si="38"/>
        <v>45292</v>
      </c>
      <c r="AS88" s="74">
        <f t="shared" si="38"/>
        <v>45323</v>
      </c>
      <c r="AT88" s="74">
        <f t="shared" si="38"/>
        <v>45352</v>
      </c>
      <c r="AU88" s="74">
        <f t="shared" si="38"/>
        <v>45383</v>
      </c>
      <c r="AV88" s="74">
        <f t="shared" si="38"/>
        <v>45413</v>
      </c>
      <c r="AW88" s="74">
        <f t="shared" si="38"/>
        <v>45444</v>
      </c>
      <c r="AX88" s="74">
        <f t="shared" si="38"/>
        <v>45474</v>
      </c>
      <c r="AY88" s="74">
        <f t="shared" si="38"/>
        <v>45505</v>
      </c>
      <c r="AZ88" s="74">
        <f t="shared" si="38"/>
        <v>45536</v>
      </c>
      <c r="BA88" s="74">
        <f t="shared" si="38"/>
        <v>45566</v>
      </c>
      <c r="BB88" s="74">
        <f t="shared" si="38"/>
        <v>45597</v>
      </c>
      <c r="BC88" s="74">
        <f t="shared" si="38"/>
        <v>45627</v>
      </c>
      <c r="BD88" s="74"/>
      <c r="BE88" s="74"/>
      <c r="BF88" s="74"/>
      <c r="BG88" s="74"/>
      <c r="BH88" s="74"/>
      <c r="BI88" s="74"/>
      <c r="BJ88" s="74"/>
      <c r="BK88" s="74"/>
      <c r="BL88" s="74"/>
      <c r="BM88" s="138"/>
    </row>
    <row r="89" spans="1:65" s="16" customFormat="1" x14ac:dyDescent="0.25">
      <c r="A89" s="74" t="str">
        <f>A74</f>
        <v>Доля регистраций с аптек</v>
      </c>
      <c r="B89" s="139">
        <f t="shared" ref="B89:BC91" si="39">B74</f>
        <v>0.38327293534236123</v>
      </c>
      <c r="C89" s="139">
        <f t="shared" si="39"/>
        <v>0.26558040579108505</v>
      </c>
      <c r="D89" s="139">
        <f t="shared" si="39"/>
        <v>0.20575105042016806</v>
      </c>
      <c r="E89" s="139">
        <f t="shared" si="39"/>
        <v>0.18039602565005991</v>
      </c>
      <c r="F89" s="139">
        <f t="shared" si="39"/>
        <v>0.31528269278248705</v>
      </c>
      <c r="G89" s="139">
        <f t="shared" si="39"/>
        <v>0.35882043642099726</v>
      </c>
      <c r="H89" s="139">
        <f t="shared" si="39"/>
        <v>0.18699235906383491</v>
      </c>
      <c r="I89" s="139">
        <f t="shared" si="39"/>
        <v>0.16965267447125024</v>
      </c>
      <c r="J89" s="139">
        <f t="shared" si="39"/>
        <v>0.15427272223146454</v>
      </c>
      <c r="K89" s="139">
        <f t="shared" si="39"/>
        <v>0.16742964857950721</v>
      </c>
      <c r="L89" s="139">
        <f t="shared" si="39"/>
        <v>0.16255228409743294</v>
      </c>
      <c r="M89" s="139">
        <f t="shared" si="39"/>
        <v>0.1509703436108544</v>
      </c>
      <c r="N89" s="139">
        <f t="shared" si="39"/>
        <v>0.13998919697515305</v>
      </c>
      <c r="O89" s="139">
        <f t="shared" si="39"/>
        <v>0.13977975270479134</v>
      </c>
      <c r="P89" s="139">
        <f t="shared" si="39"/>
        <v>0.13087051938551572</v>
      </c>
      <c r="Q89" s="139">
        <f t="shared" si="39"/>
        <v>0.26245571719303534</v>
      </c>
      <c r="R89" s="139">
        <f t="shared" si="39"/>
        <v>0.30488484398216942</v>
      </c>
      <c r="S89" s="139">
        <f t="shared" si="39"/>
        <v>0.32448159986886321</v>
      </c>
      <c r="T89" s="139">
        <f t="shared" si="39"/>
        <v>0.83285461776403003</v>
      </c>
      <c r="U89" s="139">
        <f t="shared" si="39"/>
        <v>0.85355750487329429</v>
      </c>
      <c r="V89" s="139">
        <f t="shared" si="39"/>
        <v>0.81362048894062866</v>
      </c>
      <c r="W89" s="139">
        <f t="shared" si="39"/>
        <v>0.8645987862440998</v>
      </c>
      <c r="X89" s="139">
        <f t="shared" si="39"/>
        <v>0.77764067127344516</v>
      </c>
      <c r="Y89" s="139">
        <f t="shared" si="39"/>
        <v>0.78639326453014669</v>
      </c>
      <c r="Z89" s="139">
        <f t="shared" si="39"/>
        <v>0.74896093100581884</v>
      </c>
      <c r="AA89" s="139">
        <f t="shared" si="39"/>
        <v>0.73373287671232879</v>
      </c>
      <c r="AB89" s="139">
        <f t="shared" si="39"/>
        <v>0.74997423477275071</v>
      </c>
      <c r="AC89" s="139">
        <f t="shared" si="39"/>
        <v>0.94777280684691689</v>
      </c>
      <c r="AD89" s="139">
        <f t="shared" si="39"/>
        <v>0.95476079888527632</v>
      </c>
      <c r="AE89" s="139">
        <f t="shared" si="39"/>
        <v>0.71471952296819785</v>
      </c>
      <c r="AF89" s="139">
        <f t="shared" si="39"/>
        <v>0.65152271592611088</v>
      </c>
      <c r="AG89" s="139">
        <f t="shared" si="39"/>
        <v>0.68416622024948348</v>
      </c>
      <c r="AH89" s="139">
        <f t="shared" si="39"/>
        <v>0.66463602714373848</v>
      </c>
      <c r="AI89" s="139">
        <f t="shared" si="39"/>
        <v>0.68174189559226217</v>
      </c>
      <c r="AJ89" s="139">
        <f t="shared" si="39"/>
        <v>0.68542498296173693</v>
      </c>
      <c r="AK89" s="139">
        <f t="shared" si="39"/>
        <v>0.69208369283865401</v>
      </c>
      <c r="AL89" s="139">
        <f t="shared" si="39"/>
        <v>0.69503465515282359</v>
      </c>
      <c r="AM89" s="139">
        <f t="shared" si="39"/>
        <v>0.70267826873093009</v>
      </c>
      <c r="AN89" s="139">
        <f t="shared" si="39"/>
        <v>0.72343057416761158</v>
      </c>
      <c r="AO89" s="139">
        <f t="shared" si="39"/>
        <v>0.72551378446115289</v>
      </c>
      <c r="AP89" s="139">
        <f t="shared" si="39"/>
        <v>0.73438864628820966</v>
      </c>
      <c r="AQ89" s="139">
        <f t="shared" si="39"/>
        <v>0.61761871068744389</v>
      </c>
      <c r="AR89" s="139">
        <f t="shared" si="39"/>
        <v>0.66177227158330898</v>
      </c>
      <c r="AS89" s="139">
        <f t="shared" si="39"/>
        <v>0.68809375648205762</v>
      </c>
      <c r="AT89" s="139">
        <f t="shared" si="39"/>
        <v>0.70792079207920788</v>
      </c>
      <c r="AU89" s="139">
        <f t="shared" si="39"/>
        <v>0.73565211591689728</v>
      </c>
      <c r="AV89" s="139">
        <f t="shared" si="39"/>
        <v>0.73883956225480074</v>
      </c>
      <c r="AW89" s="139">
        <f t="shared" si="39"/>
        <v>0.74755606670500285</v>
      </c>
      <c r="AX89" s="139">
        <f t="shared" si="39"/>
        <v>0.75076338076856597</v>
      </c>
      <c r="AY89" s="139">
        <f t="shared" si="39"/>
        <v>0.76465506602492905</v>
      </c>
      <c r="AZ89" s="139">
        <f t="shared" si="39"/>
        <v>0.72146049541701385</v>
      </c>
      <c r="BA89" s="139">
        <f t="shared" si="39"/>
        <v>0.72486453943407581</v>
      </c>
      <c r="BB89" s="139">
        <f t="shared" si="39"/>
        <v>0.78821538914226863</v>
      </c>
      <c r="BC89" s="139">
        <f t="shared" si="39"/>
        <v>0.78576370205242529</v>
      </c>
      <c r="BD89" s="139"/>
      <c r="BE89" s="139"/>
      <c r="BF89" s="139"/>
      <c r="BG89" s="139"/>
      <c r="BH89" s="139"/>
      <c r="BI89" s="139"/>
      <c r="BJ89" s="139"/>
      <c r="BK89" s="139"/>
      <c r="BL89" s="139"/>
      <c r="BM89" s="140"/>
    </row>
    <row r="90" spans="1:65" s="16" customFormat="1" x14ac:dyDescent="0.25">
      <c r="A90" s="74" t="str">
        <f t="shared" ref="A90:A91" si="40">A75</f>
        <v>Доля регистраций с сайта</v>
      </c>
      <c r="B90" s="139">
        <f t="shared" si="39"/>
        <v>0.61650454574353108</v>
      </c>
      <c r="C90" s="139">
        <f t="shared" si="39"/>
        <v>0.73421202843651079</v>
      </c>
      <c r="D90" s="139">
        <f t="shared" si="39"/>
        <v>0.7940388655462185</v>
      </c>
      <c r="E90" s="139">
        <f t="shared" si="39"/>
        <v>0.81914593756606302</v>
      </c>
      <c r="F90" s="139">
        <f t="shared" si="39"/>
        <v>0.68381203193152829</v>
      </c>
      <c r="G90" s="139">
        <f t="shared" si="39"/>
        <v>0.64043466830251516</v>
      </c>
      <c r="H90" s="139">
        <f t="shared" si="39"/>
        <v>0.81222549786414777</v>
      </c>
      <c r="I90" s="139">
        <f t="shared" si="39"/>
        <v>0.82982989457344281</v>
      </c>
      <c r="J90" s="139">
        <f t="shared" si="39"/>
        <v>0.84533910053790273</v>
      </c>
      <c r="K90" s="139">
        <f t="shared" si="39"/>
        <v>0.83196445401911945</v>
      </c>
      <c r="L90" s="139">
        <f t="shared" si="39"/>
        <v>0.83711965882063477</v>
      </c>
      <c r="M90" s="139">
        <f t="shared" si="39"/>
        <v>0.84860959421994453</v>
      </c>
      <c r="N90" s="139">
        <f t="shared" si="39"/>
        <v>0.8596507021966151</v>
      </c>
      <c r="O90" s="139">
        <f t="shared" si="39"/>
        <v>0.86002704791344664</v>
      </c>
      <c r="P90" s="139">
        <f t="shared" si="39"/>
        <v>0.8687637161667886</v>
      </c>
      <c r="Q90" s="139">
        <f t="shared" si="39"/>
        <v>0.73739353282580844</v>
      </c>
      <c r="R90" s="139">
        <f t="shared" si="39"/>
        <v>0.69112184249628528</v>
      </c>
      <c r="S90" s="139">
        <f t="shared" si="39"/>
        <v>0.6698631259732809</v>
      </c>
      <c r="T90" s="139">
        <f t="shared" si="39"/>
        <v>0.16482545293857712</v>
      </c>
      <c r="U90" s="139">
        <f t="shared" si="39"/>
        <v>0.14522417153996101</v>
      </c>
      <c r="V90" s="139">
        <f t="shared" si="39"/>
        <v>0.18463329452852154</v>
      </c>
      <c r="W90" s="139">
        <f t="shared" si="39"/>
        <v>0.13068105192178017</v>
      </c>
      <c r="X90" s="139">
        <f t="shared" si="39"/>
        <v>0.20927936821322804</v>
      </c>
      <c r="Y90" s="139">
        <f t="shared" si="39"/>
        <v>0.19636067354698533</v>
      </c>
      <c r="Z90" s="139">
        <f t="shared" si="39"/>
        <v>0.23136602937101691</v>
      </c>
      <c r="AA90" s="139">
        <f t="shared" si="39"/>
        <v>0.24302837573385519</v>
      </c>
      <c r="AB90" s="139">
        <f t="shared" si="39"/>
        <v>0.22642481706688652</v>
      </c>
      <c r="AC90" s="139">
        <f t="shared" si="39"/>
        <v>4.9406730208130717E-2</v>
      </c>
      <c r="AD90" s="139">
        <f t="shared" si="39"/>
        <v>4.4496052020436598E-2</v>
      </c>
      <c r="AE90" s="139">
        <f t="shared" si="39"/>
        <v>0.28439708480565373</v>
      </c>
      <c r="AF90" s="139">
        <f t="shared" si="39"/>
        <v>0.34777833250124812</v>
      </c>
      <c r="AG90" s="139">
        <f t="shared" si="39"/>
        <v>0.30733909849238539</v>
      </c>
      <c r="AH90" s="139">
        <f t="shared" si="39"/>
        <v>0.32626465144972239</v>
      </c>
      <c r="AI90" s="139">
        <f t="shared" si="39"/>
        <v>0.30845331684480171</v>
      </c>
      <c r="AJ90" s="139">
        <f t="shared" si="39"/>
        <v>0.30775971180995032</v>
      </c>
      <c r="AK90" s="139">
        <f t="shared" si="39"/>
        <v>0.29993528904227784</v>
      </c>
      <c r="AL90" s="139">
        <f t="shared" si="39"/>
        <v>0.29723895011930462</v>
      </c>
      <c r="AM90" s="139">
        <f t="shared" si="39"/>
        <v>0.28862018307153353</v>
      </c>
      <c r="AN90" s="139">
        <f t="shared" si="39"/>
        <v>0.27017833213070819</v>
      </c>
      <c r="AO90" s="139">
        <f t="shared" si="39"/>
        <v>0.26385964912280702</v>
      </c>
      <c r="AP90" s="139">
        <f t="shared" si="39"/>
        <v>0.25556768558951964</v>
      </c>
      <c r="AQ90" s="139">
        <f t="shared" si="39"/>
        <v>0.34559392950064349</v>
      </c>
      <c r="AR90" s="139">
        <f t="shared" si="39"/>
        <v>0.3034524951681753</v>
      </c>
      <c r="AS90" s="139">
        <f t="shared" si="39"/>
        <v>0.27544077992117816</v>
      </c>
      <c r="AT90" s="139">
        <f t="shared" si="39"/>
        <v>0.25648042191153791</v>
      </c>
      <c r="AU90" s="139">
        <f t="shared" si="39"/>
        <v>0.2305332310667956</v>
      </c>
      <c r="AV90" s="139">
        <f t="shared" si="39"/>
        <v>0.22729712987817469</v>
      </c>
      <c r="AW90" s="139">
        <f t="shared" si="39"/>
        <v>0.21731402582466411</v>
      </c>
      <c r="AX90" s="139">
        <f t="shared" si="39"/>
        <v>0.21299763784064066</v>
      </c>
      <c r="AY90" s="139">
        <f t="shared" si="39"/>
        <v>0.19474268789337282</v>
      </c>
      <c r="AZ90" s="139">
        <f t="shared" si="39"/>
        <v>0.233012650556776</v>
      </c>
      <c r="BA90" s="139">
        <f t="shared" si="39"/>
        <v>0.22740173733551217</v>
      </c>
      <c r="BB90" s="139">
        <f t="shared" si="39"/>
        <v>0.1664705016919229</v>
      </c>
      <c r="BC90" s="139">
        <f t="shared" si="39"/>
        <v>0.16711507417941426</v>
      </c>
      <c r="BD90" s="139"/>
      <c r="BE90" s="139"/>
      <c r="BF90" s="139"/>
      <c r="BG90" s="139"/>
      <c r="BH90" s="139"/>
      <c r="BI90" s="139"/>
      <c r="BJ90" s="139"/>
      <c r="BK90" s="139"/>
      <c r="BL90" s="139"/>
      <c r="BM90" s="140"/>
    </row>
    <row r="91" spans="1:65" s="16" customFormat="1" x14ac:dyDescent="0.25">
      <c r="A91" s="74" t="str">
        <f t="shared" si="40"/>
        <v>Доля регистраций с МП</v>
      </c>
      <c r="B91" s="139">
        <f t="shared" si="39"/>
        <v>2.2251891410769915E-4</v>
      </c>
      <c r="C91" s="139">
        <f t="shared" si="39"/>
        <v>2.0756577240413056E-4</v>
      </c>
      <c r="D91" s="139">
        <f t="shared" si="39"/>
        <v>2.1008403361344539E-4</v>
      </c>
      <c r="E91" s="139">
        <f t="shared" si="39"/>
        <v>4.580367838771052E-4</v>
      </c>
      <c r="F91" s="139">
        <f t="shared" si="39"/>
        <v>9.0527528598469261E-4</v>
      </c>
      <c r="G91" s="139">
        <f t="shared" si="39"/>
        <v>7.4489527648759972E-4</v>
      </c>
      <c r="H91" s="139">
        <f t="shared" si="39"/>
        <v>7.8214307201732744E-4</v>
      </c>
      <c r="I91" s="139">
        <f t="shared" si="39"/>
        <v>5.1743095530690122E-4</v>
      </c>
      <c r="J91" s="139">
        <f t="shared" si="39"/>
        <v>3.8817723063272886E-4</v>
      </c>
      <c r="K91" s="139">
        <f t="shared" si="39"/>
        <v>6.0589740137336747E-4</v>
      </c>
      <c r="L91" s="139">
        <f t="shared" si="39"/>
        <v>3.2805708193225621E-4</v>
      </c>
      <c r="M91" s="139">
        <f t="shared" si="39"/>
        <v>4.2006216920104176E-4</v>
      </c>
      <c r="N91" s="139">
        <f t="shared" si="39"/>
        <v>3.6010082823190496E-4</v>
      </c>
      <c r="O91" s="139">
        <f t="shared" si="39"/>
        <v>1.9319938176197836E-4</v>
      </c>
      <c r="P91" s="139">
        <f t="shared" si="39"/>
        <v>3.65764447695684E-4</v>
      </c>
      <c r="Q91" s="139">
        <f t="shared" si="39"/>
        <v>1.5074998115625234E-4</v>
      </c>
      <c r="R91" s="139">
        <f t="shared" si="39"/>
        <v>3.9933135215453192E-3</v>
      </c>
      <c r="S91" s="139">
        <f t="shared" si="39"/>
        <v>5.6552741578559133E-3</v>
      </c>
      <c r="T91" s="139">
        <f t="shared" si="39"/>
        <v>2.3199292973928413E-3</v>
      </c>
      <c r="U91" s="139">
        <f t="shared" si="39"/>
        <v>1.2183235867446393E-3</v>
      </c>
      <c r="V91" s="139">
        <f t="shared" si="39"/>
        <v>1.7462165308498253E-3</v>
      </c>
      <c r="W91" s="139">
        <f t="shared" si="39"/>
        <v>4.720161834120027E-3</v>
      </c>
      <c r="X91" s="139">
        <f t="shared" si="39"/>
        <v>1.3079960513326752E-2</v>
      </c>
      <c r="Y91" s="139">
        <f t="shared" si="39"/>
        <v>1.7246061922868008E-2</v>
      </c>
      <c r="Z91" s="139">
        <f t="shared" si="39"/>
        <v>1.9673039623164312E-2</v>
      </c>
      <c r="AA91" s="139">
        <f t="shared" si="39"/>
        <v>2.3238747553816046E-2</v>
      </c>
      <c r="AB91" s="139">
        <f t="shared" si="39"/>
        <v>2.3600948160362775E-2</v>
      </c>
      <c r="AC91" s="139">
        <f t="shared" si="39"/>
        <v>2.8204629449523439E-3</v>
      </c>
      <c r="AD91" s="139">
        <f t="shared" si="39"/>
        <v>7.4314909428704131E-4</v>
      </c>
      <c r="AE91" s="139">
        <f t="shared" si="39"/>
        <v>8.8339222614840988E-4</v>
      </c>
      <c r="AF91" s="139">
        <f t="shared" si="39"/>
        <v>6.9895157264103849E-4</v>
      </c>
      <c r="AG91" s="139">
        <f t="shared" si="39"/>
        <v>8.4946812581311697E-3</v>
      </c>
      <c r="AH91" s="139">
        <f t="shared" si="39"/>
        <v>9.0993214065391726E-3</v>
      </c>
      <c r="AI91" s="139">
        <f t="shared" si="39"/>
        <v>9.8047875629361358E-3</v>
      </c>
      <c r="AJ91" s="139">
        <f t="shared" si="39"/>
        <v>6.8153052283127253E-3</v>
      </c>
      <c r="AK91" s="139">
        <f t="shared" si="39"/>
        <v>7.9810181190681628E-3</v>
      </c>
      <c r="AL91" s="139">
        <f t="shared" si="39"/>
        <v>7.7263947278718324E-3</v>
      </c>
      <c r="AM91" s="139">
        <f t="shared" si="39"/>
        <v>8.7015481975364455E-3</v>
      </c>
      <c r="AN91" s="139">
        <f t="shared" si="39"/>
        <v>6.3910937016802396E-3</v>
      </c>
      <c r="AO91" s="139">
        <f t="shared" si="39"/>
        <v>1.06265664160401E-2</v>
      </c>
      <c r="AP91" s="139">
        <f t="shared" si="39"/>
        <v>1.0043668122270743E-2</v>
      </c>
      <c r="AQ91" s="139">
        <f t="shared" si="39"/>
        <v>3.6787359811912577E-2</v>
      </c>
      <c r="AR91" s="139">
        <f t="shared" si="39"/>
        <v>3.477523324851569E-2</v>
      </c>
      <c r="AS91" s="139">
        <f t="shared" si="39"/>
        <v>3.6465463596764155E-2</v>
      </c>
      <c r="AT91" s="139">
        <f t="shared" si="39"/>
        <v>3.5598786009254195E-2</v>
      </c>
      <c r="AU91" s="139">
        <f t="shared" si="39"/>
        <v>3.3814653016307067E-2</v>
      </c>
      <c r="AV91" s="139">
        <f t="shared" si="39"/>
        <v>3.3863307867024572E-2</v>
      </c>
      <c r="AW91" s="139">
        <f t="shared" si="39"/>
        <v>3.5129907470333004E-2</v>
      </c>
      <c r="AX91" s="139">
        <f t="shared" si="39"/>
        <v>3.6238981390793339E-2</v>
      </c>
      <c r="AY91" s="139">
        <f t="shared" si="39"/>
        <v>4.0602246081698136E-2</v>
      </c>
      <c r="AZ91" s="139">
        <f t="shared" si="39"/>
        <v>4.5526854026210137E-2</v>
      </c>
      <c r="BA91" s="139">
        <f t="shared" si="39"/>
        <v>4.7733723230411973E-2</v>
      </c>
      <c r="BB91" s="139">
        <f t="shared" si="39"/>
        <v>4.5314109165808442E-2</v>
      </c>
      <c r="BC91" s="139">
        <f t="shared" si="39"/>
        <v>4.7121223768160504E-2</v>
      </c>
      <c r="BD91" s="139"/>
      <c r="BE91" s="139"/>
      <c r="BF91" s="139"/>
      <c r="BG91" s="139"/>
      <c r="BH91" s="139"/>
      <c r="BI91" s="139"/>
      <c r="BJ91" s="139"/>
      <c r="BK91" s="139"/>
      <c r="BL91" s="139"/>
      <c r="BM91" s="140"/>
    </row>
    <row r="92" spans="1:65" s="16" customForma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5" s="16" customForma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5" s="16" customForma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>
        <f>IF(AND(T68&gt;0,U68=0),1,0)</f>
        <v>0</v>
      </c>
      <c r="U94" s="11">
        <f t="shared" ref="U94:BC94" si="41">IF(AND(U68&gt;0,V68=0),1,0)</f>
        <v>0</v>
      </c>
      <c r="V94" s="11">
        <f t="shared" si="41"/>
        <v>0</v>
      </c>
      <c r="W94" s="11">
        <f t="shared" si="41"/>
        <v>0</v>
      </c>
      <c r="X94" s="11">
        <f t="shared" si="41"/>
        <v>0</v>
      </c>
      <c r="Y94" s="11">
        <f t="shared" si="41"/>
        <v>0</v>
      </c>
      <c r="Z94" s="11">
        <f t="shared" si="41"/>
        <v>0</v>
      </c>
      <c r="AA94" s="11">
        <f t="shared" si="41"/>
        <v>0</v>
      </c>
      <c r="AB94" s="11">
        <f t="shared" si="41"/>
        <v>0</v>
      </c>
      <c r="AC94" s="11">
        <f t="shared" si="41"/>
        <v>0</v>
      </c>
      <c r="AD94" s="11">
        <f t="shared" si="41"/>
        <v>0</v>
      </c>
      <c r="AE94" s="11">
        <f t="shared" si="41"/>
        <v>0</v>
      </c>
      <c r="AF94" s="11">
        <f t="shared" si="41"/>
        <v>0</v>
      </c>
      <c r="AG94" s="11">
        <f t="shared" si="41"/>
        <v>0</v>
      </c>
      <c r="AH94" s="11">
        <f t="shared" si="41"/>
        <v>0</v>
      </c>
      <c r="AI94" s="11">
        <f t="shared" si="41"/>
        <v>0</v>
      </c>
      <c r="AJ94" s="11">
        <f t="shared" si="41"/>
        <v>0</v>
      </c>
      <c r="AK94" s="11">
        <f t="shared" si="41"/>
        <v>0</v>
      </c>
      <c r="AL94" s="11">
        <f t="shared" si="41"/>
        <v>0</v>
      </c>
      <c r="AM94" s="11">
        <f t="shared" si="41"/>
        <v>0</v>
      </c>
      <c r="AN94" s="11">
        <f t="shared" si="41"/>
        <v>0</v>
      </c>
      <c r="AO94" s="11">
        <f t="shared" si="41"/>
        <v>0</v>
      </c>
      <c r="AP94" s="11">
        <f t="shared" si="41"/>
        <v>0</v>
      </c>
      <c r="AQ94" s="11">
        <f t="shared" si="41"/>
        <v>0</v>
      </c>
      <c r="AR94" s="11">
        <f t="shared" si="41"/>
        <v>0</v>
      </c>
      <c r="AS94" s="11">
        <f t="shared" si="41"/>
        <v>0</v>
      </c>
      <c r="AT94" s="11">
        <f t="shared" si="41"/>
        <v>0</v>
      </c>
      <c r="AU94" s="11">
        <f t="shared" si="41"/>
        <v>0</v>
      </c>
      <c r="AV94" s="11">
        <f t="shared" si="41"/>
        <v>0</v>
      </c>
      <c r="AW94" s="11">
        <f t="shared" si="41"/>
        <v>0</v>
      </c>
      <c r="AX94" s="11">
        <f t="shared" si="41"/>
        <v>0</v>
      </c>
      <c r="AY94" s="11">
        <f t="shared" si="41"/>
        <v>0</v>
      </c>
      <c r="AZ94" s="11">
        <f t="shared" si="41"/>
        <v>0</v>
      </c>
      <c r="BA94" s="11">
        <f t="shared" si="41"/>
        <v>0</v>
      </c>
      <c r="BB94" s="11">
        <f t="shared" si="41"/>
        <v>0</v>
      </c>
      <c r="BC94" s="11">
        <f t="shared" si="41"/>
        <v>0</v>
      </c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5" s="16" customForma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 t="s">
        <v>475</v>
      </c>
      <c r="AR95" s="118">
        <f>SUMPRODUCT(T94:BC94,T28:BC28)</f>
        <v>0</v>
      </c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1:65" s="16" customForma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 t="s">
        <v>476</v>
      </c>
      <c r="AR96" s="141">
        <f>SUMPRODUCT(T94:BC94,T33:BC33)</f>
        <v>0</v>
      </c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1:64" s="16" customForma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64" s="16" customForma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1:64" s="16" customForma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 s="7" customForma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</row>
    <row r="101" spans="1:64" s="7" customForma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</row>
    <row r="102" spans="1:64" s="7" customForma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</row>
    <row r="103" spans="1:64" s="7" customForma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</row>
    <row r="104" spans="1:64" s="7" customForma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</row>
    <row r="105" spans="1:64" s="7" customForma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</row>
    <row r="106" spans="1:64" s="7" customForma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</row>
    <row r="107" spans="1:64" s="7" customForma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</row>
    <row r="108" spans="1:64" s="7" customFormat="1" x14ac:dyDescent="0.25"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</row>
  </sheetData>
  <mergeCells count="47">
    <mergeCell ref="A10:AE10"/>
    <mergeCell ref="A2:AQ2"/>
    <mergeCell ref="A5:AQ5"/>
    <mergeCell ref="A6:AE6"/>
    <mergeCell ref="A7:AE7"/>
    <mergeCell ref="A8:AE8"/>
    <mergeCell ref="A11:AE11"/>
    <mergeCell ref="A12:AE12"/>
    <mergeCell ref="A26:A27"/>
    <mergeCell ref="B26:G26"/>
    <mergeCell ref="H26:S26"/>
    <mergeCell ref="T26:AE26"/>
    <mergeCell ref="AF26:AQ26"/>
    <mergeCell ref="AR26:BC26"/>
    <mergeCell ref="BD26:BO26"/>
    <mergeCell ref="A38:A39"/>
    <mergeCell ref="B38:G38"/>
    <mergeCell ref="H38:S38"/>
    <mergeCell ref="T38:AE38"/>
    <mergeCell ref="AF38:AQ38"/>
    <mergeCell ref="AR38:BC38"/>
    <mergeCell ref="BD38:BO38"/>
    <mergeCell ref="A48:A49"/>
    <mergeCell ref="B48:G48"/>
    <mergeCell ref="H48:S48"/>
    <mergeCell ref="T48:AE48"/>
    <mergeCell ref="AF48:AQ48"/>
    <mergeCell ref="BD48:BO48"/>
    <mergeCell ref="B55:G55"/>
    <mergeCell ref="H55:S55"/>
    <mergeCell ref="T55:AE55"/>
    <mergeCell ref="AF55:AQ55"/>
    <mergeCell ref="AR48:BC48"/>
    <mergeCell ref="AR57:BC57"/>
    <mergeCell ref="BD57:BO57"/>
    <mergeCell ref="A66:A67"/>
    <mergeCell ref="B66:G66"/>
    <mergeCell ref="H66:S66"/>
    <mergeCell ref="T66:AE66"/>
    <mergeCell ref="AF66:AQ66"/>
    <mergeCell ref="AR66:BC66"/>
    <mergeCell ref="BD66:BO66"/>
    <mergeCell ref="A57:A58"/>
    <mergeCell ref="B57:G57"/>
    <mergeCell ref="H57:S57"/>
    <mergeCell ref="T57:AE57"/>
    <mergeCell ref="AF57:AQ57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C7390-91CB-4F10-8F38-796FD1513F53}">
  <sheetPr codeName="Лист4"/>
  <dimension ref="A1:BO124"/>
  <sheetViews>
    <sheetView topLeftCell="A60" zoomScale="80" zoomScaleNormal="80" workbookViewId="0">
      <selection activeCell="BN26" sqref="BN26"/>
    </sheetView>
  </sheetViews>
  <sheetFormatPr defaultRowHeight="15" outlineLevelCol="1" x14ac:dyDescent="0.25"/>
  <cols>
    <col min="1" max="1" width="54.42578125" customWidth="1"/>
    <col min="2" max="6" width="14.7109375" hidden="1" customWidth="1" outlineLevel="1"/>
    <col min="7" max="7" width="14.28515625" hidden="1" customWidth="1" outlineLevel="1"/>
    <col min="8" max="8" width="13.28515625" hidden="1" customWidth="1" outlineLevel="1" collapsed="1"/>
    <col min="9" max="9" width="13.42578125" hidden="1" customWidth="1" outlineLevel="1"/>
    <col min="10" max="10" width="12.85546875" hidden="1" customWidth="1" outlineLevel="1"/>
    <col min="11" max="12" width="14.7109375" hidden="1" customWidth="1" outlineLevel="1"/>
    <col min="13" max="13" width="13" hidden="1" customWidth="1" outlineLevel="1"/>
    <col min="14" max="14" width="16.28515625" hidden="1" customWidth="1" outlineLevel="1" collapsed="1"/>
    <col min="15" max="18" width="16.28515625" hidden="1" customWidth="1" outlineLevel="1"/>
    <col min="19" max="19" width="13.85546875" hidden="1" customWidth="1" outlineLevel="1"/>
    <col min="20" max="20" width="18.28515625" customWidth="1" collapsed="1"/>
    <col min="21" max="42" width="18.28515625" customWidth="1"/>
    <col min="43" max="43" width="22.28515625" customWidth="1"/>
    <col min="44" max="44" width="17.140625" bestFit="1" customWidth="1"/>
    <col min="45" max="45" width="27.7109375" customWidth="1"/>
    <col min="46" max="46" width="25.7109375" customWidth="1"/>
    <col min="47" max="60" width="12.85546875" customWidth="1"/>
    <col min="61" max="61" width="13" customWidth="1"/>
    <col min="62" max="62" width="19.28515625" bestFit="1" customWidth="1"/>
    <col min="63" max="63" width="22" customWidth="1"/>
    <col min="64" max="65" width="18" bestFit="1" customWidth="1"/>
    <col min="66" max="66" width="17.7109375" bestFit="1" customWidth="1"/>
    <col min="67" max="67" width="11.28515625" bestFit="1" customWidth="1"/>
  </cols>
  <sheetData>
    <row r="1" spans="1:66" s="3" customFormat="1" ht="47.25" customHeight="1" x14ac:dyDescent="0.35">
      <c r="A1" s="1" t="s">
        <v>392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2"/>
      <c r="BK1" s="2"/>
      <c r="BL1" s="2"/>
      <c r="BM1" s="2"/>
      <c r="BN1" s="2"/>
    </row>
    <row r="2" spans="1:66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</row>
    <row r="3" spans="1:66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</row>
    <row r="4" spans="1:66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</row>
    <row r="5" spans="1:66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</row>
    <row r="6" spans="1:66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</row>
    <row r="7" spans="1:66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</row>
    <row r="8" spans="1:66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</row>
    <row r="9" spans="1:66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</row>
    <row r="10" spans="1:66" ht="22.1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</row>
    <row r="11" spans="1:66" ht="22.1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</row>
    <row r="12" spans="1:66" ht="22.15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</row>
    <row r="13" spans="1:66" ht="22.1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</row>
    <row r="14" spans="1:66" ht="22.15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</row>
    <row r="15" spans="1:66" ht="22.15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22.1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</row>
    <row r="17" spans="1:6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7" s="17" customFormat="1" ht="19.5" x14ac:dyDescent="0.3">
      <c r="A18" s="143" t="s">
        <v>393</v>
      </c>
      <c r="B18" s="145">
        <v>2020</v>
      </c>
      <c r="C18" s="146"/>
      <c r="D18" s="146"/>
      <c r="E18" s="146"/>
      <c r="F18" s="146"/>
      <c r="G18" s="147"/>
      <c r="H18" s="148">
        <v>2021</v>
      </c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2">
        <v>2022</v>
      </c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>
        <v>2023</v>
      </c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>
        <v>2024</v>
      </c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>
        <v>2025</v>
      </c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</row>
    <row r="19" spans="1:67" s="17" customFormat="1" ht="18.75" x14ac:dyDescent="0.3">
      <c r="A19" s="144"/>
      <c r="B19" s="43">
        <v>44013</v>
      </c>
      <c r="C19" s="43">
        <v>44044</v>
      </c>
      <c r="D19" s="43">
        <v>44075</v>
      </c>
      <c r="E19" s="43">
        <v>44105</v>
      </c>
      <c r="F19" s="43">
        <v>44136</v>
      </c>
      <c r="G19" s="43">
        <v>44166</v>
      </c>
      <c r="H19" s="43">
        <v>44197</v>
      </c>
      <c r="I19" s="43">
        <v>44228</v>
      </c>
      <c r="J19" s="43">
        <v>44256</v>
      </c>
      <c r="K19" s="43">
        <v>44287</v>
      </c>
      <c r="L19" s="43">
        <v>44317</v>
      </c>
      <c r="M19" s="43">
        <v>44348</v>
      </c>
      <c r="N19" s="43">
        <v>44378</v>
      </c>
      <c r="O19" s="43">
        <v>44409</v>
      </c>
      <c r="P19" s="43">
        <v>44440</v>
      </c>
      <c r="Q19" s="43">
        <v>44470</v>
      </c>
      <c r="R19" s="43">
        <v>44501</v>
      </c>
      <c r="S19" s="43">
        <v>44531</v>
      </c>
      <c r="T19" s="18">
        <v>44562</v>
      </c>
      <c r="U19" s="18">
        <v>44593</v>
      </c>
      <c r="V19" s="18">
        <v>44621</v>
      </c>
      <c r="W19" s="18">
        <v>44652</v>
      </c>
      <c r="X19" s="18">
        <v>44682</v>
      </c>
      <c r="Y19" s="18">
        <v>44713</v>
      </c>
      <c r="Z19" s="18">
        <v>44743</v>
      </c>
      <c r="AA19" s="18">
        <v>44774</v>
      </c>
      <c r="AB19" s="18">
        <v>44805</v>
      </c>
      <c r="AC19" s="18">
        <v>44835</v>
      </c>
      <c r="AD19" s="18">
        <v>44866</v>
      </c>
      <c r="AE19" s="18">
        <v>44896</v>
      </c>
      <c r="AF19" s="18">
        <v>44927</v>
      </c>
      <c r="AG19" s="18">
        <v>44958</v>
      </c>
      <c r="AH19" s="18">
        <v>44986</v>
      </c>
      <c r="AI19" s="18">
        <v>45017</v>
      </c>
      <c r="AJ19" s="18">
        <v>45047</v>
      </c>
      <c r="AK19" s="18">
        <v>45078</v>
      </c>
      <c r="AL19" s="18">
        <v>45108</v>
      </c>
      <c r="AM19" s="18">
        <v>45139</v>
      </c>
      <c r="AN19" s="18">
        <v>45170</v>
      </c>
      <c r="AO19" s="18">
        <v>45200</v>
      </c>
      <c r="AP19" s="18">
        <v>45231</v>
      </c>
      <c r="AQ19" s="18">
        <v>45261</v>
      </c>
      <c r="AR19" s="18">
        <v>45292</v>
      </c>
      <c r="AS19" s="18">
        <v>45323</v>
      </c>
      <c r="AT19" s="18">
        <v>45352</v>
      </c>
      <c r="AU19" s="18">
        <v>45383</v>
      </c>
      <c r="AV19" s="18">
        <v>45413</v>
      </c>
      <c r="AW19" s="18">
        <v>45444</v>
      </c>
      <c r="AX19" s="18">
        <v>45474</v>
      </c>
      <c r="AY19" s="18">
        <v>45505</v>
      </c>
      <c r="AZ19" s="18">
        <v>45536</v>
      </c>
      <c r="BA19" s="18">
        <v>45566</v>
      </c>
      <c r="BB19" s="18">
        <v>45597</v>
      </c>
      <c r="BC19" s="18">
        <v>45627</v>
      </c>
      <c r="BD19" s="18">
        <v>45658</v>
      </c>
      <c r="BE19" s="18">
        <v>45689</v>
      </c>
      <c r="BF19" s="18">
        <v>45717</v>
      </c>
      <c r="BG19" s="18">
        <v>45748</v>
      </c>
      <c r="BH19" s="18">
        <v>45778</v>
      </c>
      <c r="BI19" s="18">
        <v>45809</v>
      </c>
      <c r="BJ19" s="18">
        <v>45839</v>
      </c>
      <c r="BK19" s="18">
        <v>45870</v>
      </c>
      <c r="BL19" s="18">
        <v>45901</v>
      </c>
      <c r="BM19" s="18">
        <v>45931</v>
      </c>
      <c r="BN19" s="18">
        <v>45962</v>
      </c>
      <c r="BO19" s="18">
        <v>45992</v>
      </c>
    </row>
    <row r="20" spans="1:67" ht="25.5" customHeight="1" x14ac:dyDescent="0.25">
      <c r="A20" s="23" t="s">
        <v>394</v>
      </c>
      <c r="B20" s="44">
        <v>124</v>
      </c>
      <c r="C20" s="44">
        <v>124</v>
      </c>
      <c r="D20" s="44">
        <v>124</v>
      </c>
      <c r="E20" s="44">
        <v>125</v>
      </c>
      <c r="F20" s="44">
        <v>125</v>
      </c>
      <c r="G20" s="44">
        <v>126</v>
      </c>
      <c r="H20" s="44">
        <v>125</v>
      </c>
      <c r="I20" s="44">
        <v>125</v>
      </c>
      <c r="J20" s="44">
        <v>125</v>
      </c>
      <c r="K20" s="44">
        <v>126</v>
      </c>
      <c r="L20" s="44">
        <v>126</v>
      </c>
      <c r="M20" s="44">
        <v>127</v>
      </c>
      <c r="N20" s="44">
        <v>127</v>
      </c>
      <c r="O20" s="44">
        <v>127</v>
      </c>
      <c r="P20" s="44">
        <v>127</v>
      </c>
      <c r="Q20" s="44">
        <v>126</v>
      </c>
      <c r="R20" s="44">
        <v>127</v>
      </c>
      <c r="S20" s="44">
        <v>127</v>
      </c>
      <c r="T20" s="44">
        <v>127</v>
      </c>
      <c r="U20" s="44">
        <v>127</v>
      </c>
      <c r="V20" s="44">
        <v>127</v>
      </c>
      <c r="W20" s="44">
        <v>129</v>
      </c>
      <c r="X20" s="44">
        <v>128</v>
      </c>
      <c r="Y20" s="44">
        <v>128</v>
      </c>
      <c r="Z20" s="44">
        <v>128</v>
      </c>
      <c r="AA20" s="44">
        <v>128</v>
      </c>
      <c r="AB20" s="44">
        <v>127</v>
      </c>
      <c r="AC20" s="44">
        <v>127</v>
      </c>
      <c r="AD20" s="44">
        <v>127</v>
      </c>
      <c r="AE20" s="44">
        <v>128</v>
      </c>
      <c r="AF20" s="44">
        <v>127</v>
      </c>
      <c r="AG20" s="44">
        <v>127</v>
      </c>
      <c r="AH20" s="44">
        <v>127</v>
      </c>
      <c r="AI20" s="44">
        <v>127</v>
      </c>
      <c r="AJ20" s="44">
        <v>128</v>
      </c>
      <c r="AK20" s="44">
        <v>128</v>
      </c>
      <c r="AL20" s="44">
        <v>127</v>
      </c>
      <c r="AM20" s="44">
        <v>127</v>
      </c>
      <c r="AN20" s="44">
        <v>127</v>
      </c>
      <c r="AO20" s="44">
        <v>127</v>
      </c>
      <c r="AP20" s="44">
        <v>127</v>
      </c>
      <c r="AQ20" s="44">
        <v>127</v>
      </c>
      <c r="AR20" s="44">
        <v>128</v>
      </c>
      <c r="AS20" s="44">
        <v>128</v>
      </c>
      <c r="AT20" s="44">
        <v>128</v>
      </c>
      <c r="AU20" s="44">
        <v>128</v>
      </c>
      <c r="AV20" s="44">
        <v>127</v>
      </c>
      <c r="AW20" s="44">
        <v>127</v>
      </c>
      <c r="AX20" s="44">
        <v>127</v>
      </c>
      <c r="AY20" s="44">
        <v>126</v>
      </c>
      <c r="AZ20" s="44">
        <v>126</v>
      </c>
      <c r="BA20" s="44">
        <v>126</v>
      </c>
      <c r="BB20" s="44">
        <v>126</v>
      </c>
      <c r="BC20" s="44">
        <v>120</v>
      </c>
      <c r="BD20" s="44">
        <v>120</v>
      </c>
      <c r="BE20" s="44">
        <v>120</v>
      </c>
      <c r="BF20" s="44">
        <v>120</v>
      </c>
      <c r="BG20" s="44">
        <v>120</v>
      </c>
      <c r="BH20" s="44">
        <v>120</v>
      </c>
      <c r="BI20" s="44">
        <v>120</v>
      </c>
      <c r="BJ20" s="44">
        <v>120</v>
      </c>
      <c r="BK20" s="44">
        <v>120</v>
      </c>
      <c r="BL20" s="44">
        <v>120</v>
      </c>
      <c r="BM20" s="44">
        <v>120</v>
      </c>
      <c r="BN20" s="44">
        <v>120</v>
      </c>
    </row>
    <row r="21" spans="1:67" ht="42.75" customHeight="1" x14ac:dyDescent="0.25">
      <c r="A21" s="27" t="s">
        <v>395</v>
      </c>
      <c r="B21" s="57">
        <v>216937913.19299853</v>
      </c>
      <c r="C21" s="57">
        <v>228267227.2519981</v>
      </c>
      <c r="D21" s="57">
        <v>249100695.13399786</v>
      </c>
      <c r="E21" s="57">
        <v>284516705.34099853</v>
      </c>
      <c r="F21" s="57">
        <v>280430381.74799961</v>
      </c>
      <c r="G21" s="57">
        <v>304686140.76399988</v>
      </c>
      <c r="H21" s="57">
        <v>254077488.91900036</v>
      </c>
      <c r="I21" s="57">
        <v>248297067.45499894</v>
      </c>
      <c r="J21" s="57">
        <v>292489935.113998</v>
      </c>
      <c r="K21" s="57">
        <v>276322356.51399899</v>
      </c>
      <c r="L21" s="57">
        <v>245230104.95999777</v>
      </c>
      <c r="M21" s="57">
        <v>250667977.37499863</v>
      </c>
      <c r="N21" s="57">
        <v>246274145.69099802</v>
      </c>
      <c r="O21" s="57">
        <v>241171418.03499773</v>
      </c>
      <c r="P21" s="57">
        <v>284983829.01999897</v>
      </c>
      <c r="Q21" s="57">
        <v>303715220.72499955</v>
      </c>
      <c r="R21" s="57">
        <v>260627050.98699918</v>
      </c>
      <c r="S21" s="57">
        <v>296204378.12499726</v>
      </c>
      <c r="T21" s="57">
        <v>293762565.44699991</v>
      </c>
      <c r="U21" s="57">
        <v>286099489.55299973</v>
      </c>
      <c r="V21" s="57">
        <v>364230647.49700028</v>
      </c>
      <c r="W21" s="57">
        <v>244375133.90099895</v>
      </c>
      <c r="X21" s="57">
        <v>237001786.82200038</v>
      </c>
      <c r="Y21" s="57">
        <v>232266262.91300112</v>
      </c>
      <c r="Z21" s="57">
        <v>223352523.60200033</v>
      </c>
      <c r="AA21" s="57">
        <v>246720114.79899946</v>
      </c>
      <c r="AB21" s="57">
        <v>277604530.96500146</v>
      </c>
      <c r="AC21" s="57">
        <v>268121008.34200123</v>
      </c>
      <c r="AD21" s="57">
        <v>274580693.31000102</v>
      </c>
      <c r="AE21" s="57">
        <v>335387832.72300035</v>
      </c>
      <c r="AF21" s="57">
        <v>272353389.56100005</v>
      </c>
      <c r="AG21" s="57">
        <v>274013718.00900066</v>
      </c>
      <c r="AH21" s="57">
        <v>296871561.98000091</v>
      </c>
      <c r="AI21" s="57">
        <v>277066685.92999977</v>
      </c>
      <c r="AJ21" s="57">
        <v>263235094.60199872</v>
      </c>
      <c r="AK21" s="57">
        <v>252875127.44899952</v>
      </c>
      <c r="AL21" s="57">
        <v>243581740.23199952</v>
      </c>
      <c r="AM21" s="57">
        <v>265501639.87999991</v>
      </c>
      <c r="AN21" s="57">
        <v>286578695.48499924</v>
      </c>
      <c r="AO21" s="57">
        <v>302075859.37099946</v>
      </c>
      <c r="AP21" s="57">
        <v>301654254.27700007</v>
      </c>
      <c r="AQ21" s="57">
        <v>360645089.10599983</v>
      </c>
      <c r="AR21" s="57">
        <v>308800622.83299971</v>
      </c>
      <c r="AS21" s="57">
        <v>312027561.05299932</v>
      </c>
      <c r="AT21" s="57">
        <v>325319845.77599847</v>
      </c>
      <c r="AU21" s="57">
        <v>304944366.00899887</v>
      </c>
      <c r="AV21" s="57">
        <v>293651439.88499945</v>
      </c>
      <c r="AW21" s="57">
        <v>296518380.1559996</v>
      </c>
      <c r="AX21" s="57">
        <v>277508150.37299985</v>
      </c>
      <c r="AY21" s="57">
        <v>283167011.2129994</v>
      </c>
      <c r="AZ21" s="57">
        <v>310152124.7609989</v>
      </c>
      <c r="BA21" s="57">
        <v>324423756.69399959</v>
      </c>
      <c r="BB21" s="57">
        <v>318679341.15399933</v>
      </c>
      <c r="BC21" s="57">
        <v>336799322.60899848</v>
      </c>
      <c r="BD21" s="57">
        <v>299022961.22999889</v>
      </c>
      <c r="BE21" s="57">
        <v>320546341.74099976</v>
      </c>
      <c r="BF21" s="57">
        <v>344670840.63899845</v>
      </c>
      <c r="BG21" s="57">
        <v>323906284.1499995</v>
      </c>
      <c r="BH21" s="57">
        <v>277039014.63400066</v>
      </c>
      <c r="BI21" s="57">
        <v>249425338.89300078</v>
      </c>
      <c r="BJ21" s="57">
        <v>259921809.39600036</v>
      </c>
      <c r="BK21" s="57">
        <v>265340400.35000008</v>
      </c>
      <c r="BL21" s="57">
        <v>299139538.82700092</v>
      </c>
      <c r="BM21" s="57">
        <v>302040039.82000113</v>
      </c>
      <c r="BN21" s="57">
        <v>279396486.19599962</v>
      </c>
    </row>
    <row r="22" spans="1:67" ht="48" customHeight="1" x14ac:dyDescent="0.25">
      <c r="A22" s="27" t="s">
        <v>396</v>
      </c>
      <c r="B22" s="57">
        <v>433352</v>
      </c>
      <c r="C22" s="57">
        <v>463622</v>
      </c>
      <c r="D22" s="57">
        <v>499318</v>
      </c>
      <c r="E22" s="57">
        <v>539016</v>
      </c>
      <c r="F22" s="57">
        <v>506428</v>
      </c>
      <c r="G22" s="57">
        <v>539207</v>
      </c>
      <c r="H22" s="57">
        <v>459803</v>
      </c>
      <c r="I22" s="57">
        <v>449110</v>
      </c>
      <c r="J22" s="57">
        <v>531722</v>
      </c>
      <c r="K22" s="57">
        <v>509092</v>
      </c>
      <c r="L22" s="57">
        <v>468287</v>
      </c>
      <c r="M22" s="57">
        <v>470131</v>
      </c>
      <c r="N22" s="57">
        <v>458329</v>
      </c>
      <c r="O22" s="57">
        <v>459411</v>
      </c>
      <c r="P22" s="57">
        <v>517693</v>
      </c>
      <c r="Q22" s="57">
        <v>525640</v>
      </c>
      <c r="R22" s="57">
        <v>452948</v>
      </c>
      <c r="S22" s="57">
        <v>508665</v>
      </c>
      <c r="T22" s="57">
        <v>489369</v>
      </c>
      <c r="U22" s="57">
        <v>460811</v>
      </c>
      <c r="V22" s="57">
        <v>479588</v>
      </c>
      <c r="W22" s="57">
        <v>405231</v>
      </c>
      <c r="X22" s="57">
        <v>398292</v>
      </c>
      <c r="Y22" s="57">
        <v>389274</v>
      </c>
      <c r="Z22" s="57">
        <v>372975</v>
      </c>
      <c r="AA22" s="57">
        <v>412354</v>
      </c>
      <c r="AB22" s="57">
        <v>447709</v>
      </c>
      <c r="AC22" s="57">
        <v>428596</v>
      </c>
      <c r="AD22" s="57">
        <v>431434</v>
      </c>
      <c r="AE22" s="57">
        <v>509608</v>
      </c>
      <c r="AF22" s="57">
        <v>417362</v>
      </c>
      <c r="AG22" s="57">
        <v>416709</v>
      </c>
      <c r="AH22" s="57">
        <v>449221</v>
      </c>
      <c r="AI22" s="57">
        <v>429787</v>
      </c>
      <c r="AJ22" s="57">
        <v>410116</v>
      </c>
      <c r="AK22" s="57">
        <v>391527</v>
      </c>
      <c r="AL22" s="57">
        <v>373073</v>
      </c>
      <c r="AM22" s="57">
        <v>396424</v>
      </c>
      <c r="AN22" s="57">
        <v>432879</v>
      </c>
      <c r="AO22" s="57">
        <v>436391</v>
      </c>
      <c r="AP22" s="57">
        <v>429746</v>
      </c>
      <c r="AQ22" s="57">
        <v>494030</v>
      </c>
      <c r="AR22" s="57">
        <v>428174</v>
      </c>
      <c r="AS22" s="57">
        <v>432180</v>
      </c>
      <c r="AT22" s="57">
        <v>454796</v>
      </c>
      <c r="AU22" s="57">
        <v>424572</v>
      </c>
      <c r="AV22" s="57">
        <v>417291</v>
      </c>
      <c r="AW22" s="57">
        <v>419861</v>
      </c>
      <c r="AX22" s="57">
        <v>389750</v>
      </c>
      <c r="AY22" s="57">
        <v>392869</v>
      </c>
      <c r="AZ22" s="57">
        <v>426513</v>
      </c>
      <c r="BA22" s="57">
        <v>433397</v>
      </c>
      <c r="BB22" s="57">
        <v>414637</v>
      </c>
      <c r="BC22" s="57">
        <v>426490</v>
      </c>
      <c r="BD22" s="57">
        <v>380779</v>
      </c>
      <c r="BE22" s="57">
        <v>404176</v>
      </c>
      <c r="BF22" s="57">
        <v>433286</v>
      </c>
      <c r="BG22" s="57">
        <v>403334</v>
      </c>
      <c r="BH22" s="57">
        <v>357989</v>
      </c>
      <c r="BI22" s="57">
        <v>327527</v>
      </c>
      <c r="BJ22" s="57">
        <v>332236</v>
      </c>
      <c r="BK22" s="57">
        <v>337056</v>
      </c>
      <c r="BL22" s="57">
        <v>380926</v>
      </c>
      <c r="BM22" s="57">
        <v>365801</v>
      </c>
      <c r="BN22" s="57">
        <v>336502</v>
      </c>
    </row>
    <row r="23" spans="1:67" ht="33" x14ac:dyDescent="0.25">
      <c r="A23" s="23" t="s">
        <v>397</v>
      </c>
      <c r="B23" s="45">
        <v>121906710.44299962</v>
      </c>
      <c r="C23" s="45">
        <v>165741649.31199953</v>
      </c>
      <c r="D23" s="45">
        <v>191486993.34399921</v>
      </c>
      <c r="E23" s="45">
        <v>223559484.86099902</v>
      </c>
      <c r="F23" s="45">
        <v>220465685.23999858</v>
      </c>
      <c r="G23" s="45">
        <v>238221268.49399862</v>
      </c>
      <c r="H23" s="45">
        <v>199944924.89899945</v>
      </c>
      <c r="I23" s="45">
        <v>196630496.58499864</v>
      </c>
      <c r="J23" s="45">
        <v>232575899.60399804</v>
      </c>
      <c r="K23" s="45">
        <v>221720748.34399948</v>
      </c>
      <c r="L23" s="45">
        <v>194637021.07999909</v>
      </c>
      <c r="M23" s="45">
        <v>200941663.15499917</v>
      </c>
      <c r="N23" s="45">
        <v>193794189.60499924</v>
      </c>
      <c r="O23" s="45">
        <v>189200959.3749989</v>
      </c>
      <c r="P23" s="45">
        <v>228602969.43999937</v>
      </c>
      <c r="Q23" s="45">
        <v>247256940.28599954</v>
      </c>
      <c r="R23" s="45">
        <v>213275224.68699992</v>
      </c>
      <c r="S23" s="45">
        <v>242194919.49499929</v>
      </c>
      <c r="T23" s="45">
        <v>234067412.48699984</v>
      </c>
      <c r="U23" s="45">
        <v>227909236.51899984</v>
      </c>
      <c r="V23" s="45">
        <v>285633145.81699944</v>
      </c>
      <c r="W23" s="45">
        <v>191316989.01099953</v>
      </c>
      <c r="X23" s="45">
        <v>180566511.39199999</v>
      </c>
      <c r="Y23" s="45">
        <v>179476011.16400018</v>
      </c>
      <c r="Z23" s="45">
        <v>172340237.93200004</v>
      </c>
      <c r="AA23" s="45">
        <v>192353159.52500004</v>
      </c>
      <c r="AB23" s="45">
        <v>224263830.43500015</v>
      </c>
      <c r="AC23" s="45">
        <v>219259179.78500009</v>
      </c>
      <c r="AD23" s="45">
        <v>226948878.32600009</v>
      </c>
      <c r="AE23" s="45">
        <v>277194969.57299966</v>
      </c>
      <c r="AF23" s="45">
        <v>220619140.81099969</v>
      </c>
      <c r="AG23" s="45">
        <v>225566513.35900006</v>
      </c>
      <c r="AH23" s="45">
        <v>243224900.90000024</v>
      </c>
      <c r="AI23" s="45">
        <v>225398199.24999997</v>
      </c>
      <c r="AJ23" s="45">
        <v>212623454.15899983</v>
      </c>
      <c r="AK23" s="45">
        <v>201144878.50900012</v>
      </c>
      <c r="AL23" s="45">
        <v>192878664.30200019</v>
      </c>
      <c r="AM23" s="45">
        <v>208177175.33500001</v>
      </c>
      <c r="AN23" s="45">
        <v>228279026.19499993</v>
      </c>
      <c r="AO23" s="45">
        <v>245018444.00099996</v>
      </c>
      <c r="AP23" s="45">
        <v>244073293.92400017</v>
      </c>
      <c r="AQ23" s="45">
        <v>290107565.05000031</v>
      </c>
      <c r="AR23" s="45">
        <v>247181368.91300002</v>
      </c>
      <c r="AS23" s="45">
        <v>249402899.56199998</v>
      </c>
      <c r="AT23" s="45">
        <v>260760763.06499982</v>
      </c>
      <c r="AU23" s="45">
        <v>242433368.18300012</v>
      </c>
      <c r="AV23" s="45">
        <v>229333127.25599995</v>
      </c>
      <c r="AW23" s="45">
        <v>229037995.4460001</v>
      </c>
      <c r="AX23" s="45">
        <v>212192048.74300006</v>
      </c>
      <c r="AY23" s="45">
        <v>214147147.13300002</v>
      </c>
      <c r="AZ23" s="45">
        <v>236806065.41199985</v>
      </c>
      <c r="BA23" s="45">
        <v>251189377.40399981</v>
      </c>
      <c r="BB23" s="45">
        <v>249475666.76400006</v>
      </c>
      <c r="BC23" s="45">
        <v>262692904.49899969</v>
      </c>
      <c r="BD23" s="45">
        <v>230147575.79199988</v>
      </c>
      <c r="BE23" s="45">
        <v>254347353.40099967</v>
      </c>
      <c r="BF23" s="45">
        <v>266949359.21899986</v>
      </c>
      <c r="BG23" s="45">
        <v>248293796.32999972</v>
      </c>
      <c r="BH23" s="45">
        <v>206892591.92399985</v>
      </c>
      <c r="BI23" s="45">
        <v>187363897.94299981</v>
      </c>
      <c r="BJ23" s="45">
        <v>191227343.77599975</v>
      </c>
      <c r="BK23" s="45">
        <v>196120396.18999988</v>
      </c>
      <c r="BL23" s="45">
        <v>230862399.42699984</v>
      </c>
      <c r="BM23" s="45">
        <v>235580477.35999981</v>
      </c>
      <c r="BN23" s="45">
        <v>218609402.12599984</v>
      </c>
    </row>
    <row r="24" spans="1:67" ht="27.75" customHeight="1" x14ac:dyDescent="0.25">
      <c r="A24" s="47" t="s">
        <v>398</v>
      </c>
      <c r="B24" s="60"/>
      <c r="C24" s="60">
        <f t="shared" ref="C24:BN24" si="0">C23/B23-1</f>
        <v>0.35957773538230264</v>
      </c>
      <c r="D24" s="60">
        <f t="shared" si="0"/>
        <v>0.15533418509390762</v>
      </c>
      <c r="E24" s="60">
        <f t="shared" si="0"/>
        <v>0.16749174947555212</v>
      </c>
      <c r="F24" s="60">
        <f t="shared" si="0"/>
        <v>-1.3838820674166641E-2</v>
      </c>
      <c r="G24" s="60">
        <f t="shared" si="0"/>
        <v>8.0536720418287855E-2</v>
      </c>
      <c r="H24" s="60">
        <f t="shared" si="0"/>
        <v>-0.16067559306092538</v>
      </c>
      <c r="I24" s="60">
        <f t="shared" si="0"/>
        <v>-1.6576706388897189E-2</v>
      </c>
      <c r="J24" s="60">
        <f t="shared" si="0"/>
        <v>0.18280685673527275</v>
      </c>
      <c r="K24" s="60">
        <f t="shared" si="0"/>
        <v>-4.6673586035704484E-2</v>
      </c>
      <c r="L24" s="60">
        <f t="shared" si="0"/>
        <v>-0.12215242581618935</v>
      </c>
      <c r="M24" s="60">
        <f t="shared" si="0"/>
        <v>3.2391792887175086E-2</v>
      </c>
      <c r="N24" s="60">
        <f t="shared" si="0"/>
        <v>-3.5569893459509339E-2</v>
      </c>
      <c r="O24" s="60">
        <f t="shared" si="0"/>
        <v>-2.3701588986555722E-2</v>
      </c>
      <c r="P24" s="60">
        <f t="shared" si="0"/>
        <v>0.2082548111550806</v>
      </c>
      <c r="Q24" s="60">
        <f t="shared" si="0"/>
        <v>8.1599862380161259E-2</v>
      </c>
      <c r="R24" s="60">
        <f t="shared" si="0"/>
        <v>-0.13743483017986602</v>
      </c>
      <c r="S24" s="60">
        <f t="shared" si="0"/>
        <v>0.13559800417719203</v>
      </c>
      <c r="T24" s="60">
        <f t="shared" si="0"/>
        <v>-3.3557710561997411E-2</v>
      </c>
      <c r="U24" s="60">
        <f t="shared" si="0"/>
        <v>-2.6309411902188717E-2</v>
      </c>
      <c r="V24" s="60">
        <f t="shared" si="0"/>
        <v>0.25327586621609943</v>
      </c>
      <c r="W24" s="60">
        <f t="shared" si="0"/>
        <v>-0.33020032229182095</v>
      </c>
      <c r="X24" s="60">
        <f t="shared" si="0"/>
        <v>-5.6191965358504903E-2</v>
      </c>
      <c r="Y24" s="60">
        <f t="shared" si="0"/>
        <v>-6.0393271132784809E-3</v>
      </c>
      <c r="Z24" s="60">
        <f t="shared" si="0"/>
        <v>-3.9758924804048967E-2</v>
      </c>
      <c r="AA24" s="60">
        <f t="shared" si="0"/>
        <v>0.11612448626708094</v>
      </c>
      <c r="AB24" s="60">
        <f t="shared" si="0"/>
        <v>0.16589626595581186</v>
      </c>
      <c r="AC24" s="60">
        <f t="shared" si="0"/>
        <v>-2.2315906404936747E-2</v>
      </c>
      <c r="AD24" s="60">
        <f t="shared" si="0"/>
        <v>3.507127294985013E-2</v>
      </c>
      <c r="AE24" s="60">
        <f t="shared" si="0"/>
        <v>0.22139827972546189</v>
      </c>
      <c r="AF24" s="60">
        <f t="shared" si="0"/>
        <v>-0.20410121023895655</v>
      </c>
      <c r="AG24" s="60">
        <f t="shared" si="0"/>
        <v>2.2424947036842502E-2</v>
      </c>
      <c r="AH24" s="60">
        <f t="shared" si="0"/>
        <v>7.8284614493712601E-2</v>
      </c>
      <c r="AI24" s="60">
        <f t="shared" si="0"/>
        <v>-7.329307806904839E-2</v>
      </c>
      <c r="AJ24" s="60">
        <f t="shared" si="0"/>
        <v>-5.6676340509850598E-2</v>
      </c>
      <c r="AK24" s="60">
        <f t="shared" si="0"/>
        <v>-5.3985463153166657E-2</v>
      </c>
      <c r="AL24" s="60">
        <f t="shared" si="0"/>
        <v>-4.1095822415533445E-2</v>
      </c>
      <c r="AM24" s="60">
        <f t="shared" si="0"/>
        <v>7.931676159394252E-2</v>
      </c>
      <c r="AN24" s="60">
        <f t="shared" si="0"/>
        <v>9.6561262432597994E-2</v>
      </c>
      <c r="AO24" s="60">
        <f t="shared" si="0"/>
        <v>7.3328759479203809E-2</v>
      </c>
      <c r="AP24" s="60">
        <f t="shared" si="0"/>
        <v>-3.8574650200452476E-3</v>
      </c>
      <c r="AQ24" s="60">
        <f t="shared" si="0"/>
        <v>0.18860839047935474</v>
      </c>
      <c r="AR24" s="60">
        <f t="shared" si="0"/>
        <v>-0.14796648315462546</v>
      </c>
      <c r="AS24" s="60">
        <f t="shared" si="0"/>
        <v>8.9874518406032333E-3</v>
      </c>
      <c r="AT24" s="60">
        <f t="shared" si="0"/>
        <v>4.5540222358867677E-2</v>
      </c>
      <c r="AU24" s="60">
        <f t="shared" si="0"/>
        <v>-7.0284327544444358E-2</v>
      </c>
      <c r="AV24" s="60">
        <f t="shared" si="0"/>
        <v>-5.4036459688632799E-2</v>
      </c>
      <c r="AW24" s="60">
        <f t="shared" si="0"/>
        <v>-1.2869131186198368E-3</v>
      </c>
      <c r="AX24" s="60">
        <f t="shared" si="0"/>
        <v>-7.3550882552025243E-2</v>
      </c>
      <c r="AY24" s="60">
        <f t="shared" si="0"/>
        <v>9.2138155109096065E-3</v>
      </c>
      <c r="AZ24" s="60">
        <f t="shared" si="0"/>
        <v>0.10581004035009212</v>
      </c>
      <c r="BA24" s="60">
        <f t="shared" si="0"/>
        <v>6.0738782036581673E-2</v>
      </c>
      <c r="BB24" s="60">
        <f t="shared" si="0"/>
        <v>-6.822384997768105E-3</v>
      </c>
      <c r="BC24" s="60">
        <f t="shared" si="0"/>
        <v>5.298006778153197E-2</v>
      </c>
      <c r="BD24" s="60">
        <f t="shared" si="0"/>
        <v>-0.12389116017072987</v>
      </c>
      <c r="BE24" s="60">
        <f t="shared" si="0"/>
        <v>0.10514895725371787</v>
      </c>
      <c r="BF24" s="60">
        <f t="shared" si="0"/>
        <v>4.9546439738777481E-2</v>
      </c>
      <c r="BG24" s="60">
        <f t="shared" si="0"/>
        <v>-6.9884276716676852E-2</v>
      </c>
      <c r="BH24" s="60">
        <f t="shared" si="0"/>
        <v>-0.1667428063767441</v>
      </c>
      <c r="BI24" s="60">
        <f t="shared" si="0"/>
        <v>-9.4390494117709722E-2</v>
      </c>
      <c r="BJ24" s="60">
        <f t="shared" si="0"/>
        <v>2.0620012048293779E-2</v>
      </c>
      <c r="BK24" s="60">
        <f t="shared" si="0"/>
        <v>2.5587618995177586E-2</v>
      </c>
      <c r="BL24" s="60">
        <f t="shared" si="0"/>
        <v>0.17714630355601657</v>
      </c>
      <c r="BM24" s="60">
        <f t="shared" si="0"/>
        <v>2.0436753428493493E-2</v>
      </c>
      <c r="BN24" s="60">
        <f t="shared" si="0"/>
        <v>-7.2039395726606781E-2</v>
      </c>
    </row>
    <row r="25" spans="1:67" ht="33" x14ac:dyDescent="0.25">
      <c r="A25" s="23" t="s">
        <v>399</v>
      </c>
      <c r="B25" s="45">
        <v>127302859.74559917</v>
      </c>
      <c r="C25" s="45">
        <v>172137343.27709928</v>
      </c>
      <c r="D25" s="45">
        <v>199217774.09449863</v>
      </c>
      <c r="E25" s="45">
        <v>233229359.68729937</v>
      </c>
      <c r="F25" s="45">
        <v>230474649.52729848</v>
      </c>
      <c r="G25" s="45">
        <v>248443615.2605983</v>
      </c>
      <c r="H25" s="45">
        <v>208098897.17699859</v>
      </c>
      <c r="I25" s="45">
        <v>205134914.95089826</v>
      </c>
      <c r="J25" s="45">
        <v>243408063.48879692</v>
      </c>
      <c r="K25" s="45">
        <v>232079929.22939855</v>
      </c>
      <c r="L25" s="45">
        <v>203730607.89009953</v>
      </c>
      <c r="M25" s="45">
        <v>210232484.64630046</v>
      </c>
      <c r="N25" s="45">
        <v>203053677.96139848</v>
      </c>
      <c r="O25" s="45">
        <v>199465946.87529853</v>
      </c>
      <c r="P25" s="45">
        <v>241379057.61329976</v>
      </c>
      <c r="Q25" s="45">
        <v>261493319.5332011</v>
      </c>
      <c r="R25" s="45">
        <v>225483783.51510009</v>
      </c>
      <c r="S25" s="45">
        <v>256855417.93619752</v>
      </c>
      <c r="T25" s="45">
        <v>241646854.47420022</v>
      </c>
      <c r="U25" s="45">
        <v>234886857.7912991</v>
      </c>
      <c r="V25" s="45">
        <v>293331240.80200064</v>
      </c>
      <c r="W25" s="45">
        <v>197257250.43449968</v>
      </c>
      <c r="X25" s="45">
        <v>187667347.5850004</v>
      </c>
      <c r="Y25" s="45">
        <v>186350545.59070069</v>
      </c>
      <c r="Z25" s="45">
        <v>178452101.17819977</v>
      </c>
      <c r="AA25" s="45">
        <v>198186798.27400011</v>
      </c>
      <c r="AB25" s="45">
        <v>231390187.41390112</v>
      </c>
      <c r="AC25" s="45">
        <v>227070370.43230137</v>
      </c>
      <c r="AD25" s="45">
        <v>234989034.57470214</v>
      </c>
      <c r="AE25" s="45">
        <v>286967641.81290114</v>
      </c>
      <c r="AF25" s="45">
        <v>227771224.70630059</v>
      </c>
      <c r="AG25" s="45">
        <v>232866173.86500084</v>
      </c>
      <c r="AH25" s="45">
        <v>250822387.77660114</v>
      </c>
      <c r="AI25" s="45">
        <v>232597846.44539961</v>
      </c>
      <c r="AJ25" s="45">
        <v>218354631.83179912</v>
      </c>
      <c r="AK25" s="45">
        <v>206678973.10819918</v>
      </c>
      <c r="AL25" s="45">
        <v>198185870.47909963</v>
      </c>
      <c r="AM25" s="45">
        <v>213681262.88600025</v>
      </c>
      <c r="AN25" s="45">
        <v>234214438.53699917</v>
      </c>
      <c r="AO25" s="45">
        <v>252245916.1215995</v>
      </c>
      <c r="AP25" s="45">
        <v>250595178.2286993</v>
      </c>
      <c r="AQ25" s="45">
        <v>297277377.85449982</v>
      </c>
      <c r="AR25" s="45">
        <v>253584725.37380004</v>
      </c>
      <c r="AS25" s="45">
        <v>256346890.39099926</v>
      </c>
      <c r="AT25" s="45">
        <v>269041265.68929875</v>
      </c>
      <c r="AU25" s="45">
        <v>249460229.05349863</v>
      </c>
      <c r="AV25" s="45">
        <v>235075523.65079972</v>
      </c>
      <c r="AW25" s="45">
        <v>234823469.18689984</v>
      </c>
      <c r="AX25" s="45">
        <v>217968755.59149963</v>
      </c>
      <c r="AY25" s="45">
        <v>219165383.57279918</v>
      </c>
      <c r="AZ25" s="45">
        <v>241627981.89039904</v>
      </c>
      <c r="BA25" s="45">
        <v>256398492.57159904</v>
      </c>
      <c r="BB25" s="45">
        <v>255145537.5058001</v>
      </c>
      <c r="BC25" s="45">
        <v>268606468.13920015</v>
      </c>
      <c r="BD25" s="45">
        <v>234670248.36930099</v>
      </c>
      <c r="BE25" s="45">
        <v>263564802.98979983</v>
      </c>
      <c r="BF25" s="45">
        <v>275381733.7366997</v>
      </c>
      <c r="BG25" s="45">
        <v>255705463.5851993</v>
      </c>
      <c r="BH25" s="45">
        <v>211722092.80579904</v>
      </c>
      <c r="BI25" s="45">
        <v>192883604.33419955</v>
      </c>
      <c r="BJ25" s="45">
        <v>196105108.74510035</v>
      </c>
      <c r="BK25" s="45">
        <v>201476355.34890032</v>
      </c>
      <c r="BL25" s="45">
        <v>243390576.97469974</v>
      </c>
      <c r="BM25" s="45">
        <v>246444409.77210084</v>
      </c>
      <c r="BN25" s="45">
        <v>228561900.71139985</v>
      </c>
    </row>
    <row r="26" spans="1:67" ht="20.25" customHeight="1" x14ac:dyDescent="0.25">
      <c r="A26" s="23" t="s">
        <v>400</v>
      </c>
      <c r="B26" s="45">
        <v>192582</v>
      </c>
      <c r="C26" s="45">
        <v>271133</v>
      </c>
      <c r="D26" s="45">
        <v>320114</v>
      </c>
      <c r="E26" s="45">
        <v>355070</v>
      </c>
      <c r="F26" s="45">
        <v>338126</v>
      </c>
      <c r="G26" s="45">
        <v>361197</v>
      </c>
      <c r="H26" s="45">
        <v>309094</v>
      </c>
      <c r="I26" s="45">
        <v>306563</v>
      </c>
      <c r="J26" s="45">
        <v>360885</v>
      </c>
      <c r="K26" s="45">
        <v>346398</v>
      </c>
      <c r="L26" s="45">
        <v>310119</v>
      </c>
      <c r="M26" s="45">
        <v>312720</v>
      </c>
      <c r="N26" s="45">
        <v>300044</v>
      </c>
      <c r="O26" s="45">
        <v>298763</v>
      </c>
      <c r="P26" s="45">
        <v>355614</v>
      </c>
      <c r="Q26" s="45">
        <v>368341</v>
      </c>
      <c r="R26" s="45">
        <v>320662</v>
      </c>
      <c r="S26" s="45">
        <v>364255</v>
      </c>
      <c r="T26" s="45">
        <v>335489</v>
      </c>
      <c r="U26" s="45">
        <v>316536</v>
      </c>
      <c r="V26" s="45">
        <v>327079</v>
      </c>
      <c r="W26" s="45">
        <v>275394</v>
      </c>
      <c r="X26" s="45">
        <v>267607</v>
      </c>
      <c r="Y26" s="45">
        <v>265212</v>
      </c>
      <c r="Z26" s="45">
        <v>251224</v>
      </c>
      <c r="AA26" s="45">
        <v>282983</v>
      </c>
      <c r="AB26" s="45">
        <v>322041</v>
      </c>
      <c r="AC26" s="45">
        <v>314609</v>
      </c>
      <c r="AD26" s="45">
        <v>323108</v>
      </c>
      <c r="AE26" s="45">
        <v>383851</v>
      </c>
      <c r="AF26" s="45">
        <v>307308</v>
      </c>
      <c r="AG26" s="45">
        <v>312699</v>
      </c>
      <c r="AH26" s="45">
        <v>334138</v>
      </c>
      <c r="AI26" s="45">
        <v>316110</v>
      </c>
      <c r="AJ26" s="45">
        <v>298308</v>
      </c>
      <c r="AK26" s="45">
        <v>280118</v>
      </c>
      <c r="AL26" s="45">
        <v>263129</v>
      </c>
      <c r="AM26" s="45">
        <v>276144</v>
      </c>
      <c r="AN26" s="45">
        <v>308436</v>
      </c>
      <c r="AO26" s="45">
        <v>319578</v>
      </c>
      <c r="AP26" s="45">
        <v>315171</v>
      </c>
      <c r="AQ26" s="45">
        <v>360992</v>
      </c>
      <c r="AR26" s="45">
        <v>310428</v>
      </c>
      <c r="AS26" s="45">
        <v>313355</v>
      </c>
      <c r="AT26" s="45">
        <v>329182</v>
      </c>
      <c r="AU26" s="45">
        <v>303082</v>
      </c>
      <c r="AV26" s="45">
        <v>291013</v>
      </c>
      <c r="AW26" s="45">
        <v>287379</v>
      </c>
      <c r="AX26" s="45">
        <v>262745</v>
      </c>
      <c r="AY26" s="45">
        <v>261366</v>
      </c>
      <c r="AZ26" s="45">
        <v>287971</v>
      </c>
      <c r="BA26" s="45">
        <v>299969</v>
      </c>
      <c r="BB26" s="45">
        <v>292641</v>
      </c>
      <c r="BC26" s="45">
        <v>300459</v>
      </c>
      <c r="BD26" s="45">
        <v>263886</v>
      </c>
      <c r="BE26" s="45">
        <v>290137</v>
      </c>
      <c r="BF26" s="45">
        <v>300060</v>
      </c>
      <c r="BG26" s="45">
        <v>275432</v>
      </c>
      <c r="BH26" s="45">
        <v>234156</v>
      </c>
      <c r="BI26" s="45">
        <v>213234</v>
      </c>
      <c r="BJ26" s="45">
        <v>211915</v>
      </c>
      <c r="BK26" s="45">
        <v>217002</v>
      </c>
      <c r="BL26" s="45">
        <v>261899</v>
      </c>
      <c r="BM26" s="45">
        <v>256372</v>
      </c>
      <c r="BN26" s="45">
        <v>237164</v>
      </c>
    </row>
    <row r="27" spans="1:67" ht="58.5" customHeight="1" x14ac:dyDescent="0.25">
      <c r="A27" s="59" t="s">
        <v>401</v>
      </c>
      <c r="B27" s="48">
        <f t="shared" ref="B27:BM27" si="1">B23/B21</f>
        <v>0.56194285567108537</v>
      </c>
      <c r="C27" s="48">
        <f t="shared" si="1"/>
        <v>0.72608604970273383</v>
      </c>
      <c r="D27" s="48">
        <f t="shared" si="1"/>
        <v>0.76871320347377303</v>
      </c>
      <c r="E27" s="48">
        <f t="shared" si="1"/>
        <v>0.78575169986261029</v>
      </c>
      <c r="F27" s="48">
        <f t="shared" si="1"/>
        <v>0.7861690444015923</v>
      </c>
      <c r="G27" s="48">
        <f t="shared" si="1"/>
        <v>0.78185790760504981</v>
      </c>
      <c r="H27" s="48">
        <f t="shared" si="1"/>
        <v>0.7869446669584399</v>
      </c>
      <c r="I27" s="48">
        <f t="shared" si="1"/>
        <v>0.79191630654532685</v>
      </c>
      <c r="J27" s="48">
        <f t="shared" si="1"/>
        <v>0.79515864200028474</v>
      </c>
      <c r="K27" s="48">
        <f t="shared" si="1"/>
        <v>0.80239887622978745</v>
      </c>
      <c r="L27" s="48">
        <f t="shared" si="1"/>
        <v>0.79369138267811168</v>
      </c>
      <c r="M27" s="48">
        <f t="shared" si="1"/>
        <v>0.80162478374487767</v>
      </c>
      <c r="N27" s="48">
        <f t="shared" si="1"/>
        <v>0.78690432185339598</v>
      </c>
      <c r="O27" s="48">
        <f t="shared" si="1"/>
        <v>0.7845082179163656</v>
      </c>
      <c r="P27" s="48">
        <f t="shared" si="1"/>
        <v>0.80216119709710609</v>
      </c>
      <c r="Q27" s="48">
        <f t="shared" si="1"/>
        <v>0.81410783330440839</v>
      </c>
      <c r="R27" s="48">
        <f t="shared" si="1"/>
        <v>0.81831576530265349</v>
      </c>
      <c r="S27" s="48">
        <f t="shared" si="1"/>
        <v>0.81766151137980092</v>
      </c>
      <c r="T27" s="48">
        <f t="shared" si="1"/>
        <v>0.79679115046818261</v>
      </c>
      <c r="U27" s="48">
        <f t="shared" si="1"/>
        <v>0.79660832976348184</v>
      </c>
      <c r="V27" s="48">
        <f t="shared" si="1"/>
        <v>0.78420953255821735</v>
      </c>
      <c r="W27" s="48">
        <f t="shared" si="1"/>
        <v>0.782882390515664</v>
      </c>
      <c r="X27" s="48">
        <f t="shared" si="1"/>
        <v>0.76187827025799615</v>
      </c>
      <c r="Y27" s="48">
        <f t="shared" si="1"/>
        <v>0.77271666109867043</v>
      </c>
      <c r="Z27" s="48">
        <f t="shared" si="1"/>
        <v>0.77160640566165772</v>
      </c>
      <c r="AA27" s="48">
        <f t="shared" si="1"/>
        <v>0.77964117227210405</v>
      </c>
      <c r="AB27" s="48">
        <f t="shared" si="1"/>
        <v>0.80785363861108539</v>
      </c>
      <c r="AC27" s="48">
        <f t="shared" si="1"/>
        <v>0.81776202894673766</v>
      </c>
      <c r="AD27" s="48">
        <f t="shared" si="1"/>
        <v>0.82652889972047416</v>
      </c>
      <c r="AE27" s="48">
        <f t="shared" si="1"/>
        <v>0.82649083397708512</v>
      </c>
      <c r="AF27" s="48">
        <f t="shared" si="1"/>
        <v>0.81004734755315677</v>
      </c>
      <c r="AG27" s="48">
        <f t="shared" si="1"/>
        <v>0.82319423639801403</v>
      </c>
      <c r="AH27" s="48">
        <f t="shared" si="1"/>
        <v>0.819293364705594</v>
      </c>
      <c r="AI27" s="48">
        <f t="shared" si="1"/>
        <v>0.8135160620030164</v>
      </c>
      <c r="AJ27" s="48">
        <f t="shared" si="1"/>
        <v>0.80773216990872088</v>
      </c>
      <c r="AK27" s="48">
        <f t="shared" si="1"/>
        <v>0.79543164461505811</v>
      </c>
      <c r="AL27" s="48">
        <f t="shared" si="1"/>
        <v>0.791843691231916</v>
      </c>
      <c r="AM27" s="48">
        <f t="shared" si="1"/>
        <v>0.78408997936544156</v>
      </c>
      <c r="AN27" s="48">
        <f t="shared" si="1"/>
        <v>0.79656663175420528</v>
      </c>
      <c r="AO27" s="48">
        <f t="shared" si="1"/>
        <v>0.81111560689156725</v>
      </c>
      <c r="AP27" s="48">
        <f t="shared" si="1"/>
        <v>0.80911603421271483</v>
      </c>
      <c r="AQ27" s="48">
        <f t="shared" si="1"/>
        <v>0.8044129084611843</v>
      </c>
      <c r="AR27" s="48">
        <f t="shared" si="1"/>
        <v>0.80045618640696992</v>
      </c>
      <c r="AS27" s="48">
        <f t="shared" si="1"/>
        <v>0.79929766050261741</v>
      </c>
      <c r="AT27" s="48">
        <f t="shared" si="1"/>
        <v>0.80155196939490958</v>
      </c>
      <c r="AU27" s="48">
        <f t="shared" si="1"/>
        <v>0.79500851698255659</v>
      </c>
      <c r="AV27" s="48">
        <f t="shared" si="1"/>
        <v>0.78097055252244629</v>
      </c>
      <c r="AW27" s="48">
        <f t="shared" si="1"/>
        <v>0.77242427712407646</v>
      </c>
      <c r="AX27" s="48">
        <f t="shared" si="1"/>
        <v>0.76463357367267182</v>
      </c>
      <c r="AY27" s="48">
        <f t="shared" si="1"/>
        <v>0.7562573981187295</v>
      </c>
      <c r="AZ27" s="48">
        <f t="shared" si="1"/>
        <v>0.76351585724096194</v>
      </c>
      <c r="BA27" s="48">
        <f t="shared" si="1"/>
        <v>0.77426320428477335</v>
      </c>
      <c r="BB27" s="48">
        <f t="shared" si="1"/>
        <v>0.7828422948930438</v>
      </c>
      <c r="BC27" s="48">
        <f t="shared" si="1"/>
        <v>0.77996862482995133</v>
      </c>
      <c r="BD27" s="48">
        <f t="shared" si="1"/>
        <v>0.76966522853399788</v>
      </c>
      <c r="BE27" s="48">
        <f t="shared" si="1"/>
        <v>0.79348075544880614</v>
      </c>
      <c r="BF27" s="48">
        <f t="shared" si="1"/>
        <v>0.77450520248272881</v>
      </c>
      <c r="BG27" s="48">
        <f t="shared" si="1"/>
        <v>0.76656060249518343</v>
      </c>
      <c r="BH27" s="48">
        <f t="shared" si="1"/>
        <v>0.74679947947883063</v>
      </c>
      <c r="BI27" s="48">
        <f t="shared" si="1"/>
        <v>0.75118229276367032</v>
      </c>
      <c r="BJ27" s="48">
        <f t="shared" si="1"/>
        <v>0.73571103640886837</v>
      </c>
      <c r="BK27" s="48">
        <f t="shared" si="1"/>
        <v>0.73912753554040467</v>
      </c>
      <c r="BL27" s="48">
        <f t="shared" si="1"/>
        <v>0.77175488179285023</v>
      </c>
      <c r="BM27" s="48">
        <f t="shared" si="1"/>
        <v>0.77996439644357263</v>
      </c>
      <c r="BN27" s="48">
        <f t="shared" ref="BN27" si="2">BN23/BN21</f>
        <v>0.78243432872896979</v>
      </c>
    </row>
    <row r="28" spans="1:67" ht="69.75" customHeight="1" x14ac:dyDescent="0.25">
      <c r="A28" s="59" t="s">
        <v>402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>
        <v>0.77</v>
      </c>
      <c r="AA28" s="48">
        <v>0.77</v>
      </c>
      <c r="AB28" s="48">
        <v>0.77</v>
      </c>
      <c r="AC28" s="48">
        <v>0.77</v>
      </c>
      <c r="AD28" s="48">
        <v>0.77</v>
      </c>
      <c r="AE28" s="48">
        <v>0.77</v>
      </c>
      <c r="AF28" s="48">
        <v>0.77</v>
      </c>
      <c r="AG28" s="48">
        <v>0.77</v>
      </c>
      <c r="AH28" s="48">
        <v>0.77</v>
      </c>
      <c r="AI28" s="48">
        <v>0.77</v>
      </c>
      <c r="AJ28" s="48">
        <v>0.77</v>
      </c>
      <c r="AK28" s="48">
        <v>0.77</v>
      </c>
      <c r="AL28" s="48">
        <v>0.77</v>
      </c>
      <c r="AM28" s="48">
        <v>0.77</v>
      </c>
      <c r="AN28" s="48">
        <v>0.77</v>
      </c>
      <c r="AO28" s="48">
        <v>0.77</v>
      </c>
      <c r="AP28" s="48">
        <v>0.77</v>
      </c>
      <c r="AQ28" s="48">
        <v>0.77</v>
      </c>
      <c r="AR28" s="48">
        <v>0.77</v>
      </c>
      <c r="AS28" s="48">
        <v>0.77</v>
      </c>
      <c r="AT28" s="48">
        <v>0.77</v>
      </c>
      <c r="AU28" s="48">
        <v>0.77</v>
      </c>
      <c r="AV28" s="48">
        <v>0.77</v>
      </c>
      <c r="AW28" s="48">
        <v>0.77</v>
      </c>
      <c r="AX28" s="48">
        <v>0.77</v>
      </c>
      <c r="AY28" s="48">
        <v>0.77</v>
      </c>
      <c r="AZ28" s="48">
        <v>0.77</v>
      </c>
      <c r="BA28" s="48">
        <v>0.77</v>
      </c>
      <c r="BB28" s="48">
        <v>0.77</v>
      </c>
      <c r="BC28" s="48">
        <v>0.77</v>
      </c>
      <c r="BD28" s="48">
        <v>0.77</v>
      </c>
      <c r="BE28" s="48">
        <v>0.77</v>
      </c>
      <c r="BF28" s="48">
        <v>1.77</v>
      </c>
      <c r="BG28" s="48">
        <v>1.77</v>
      </c>
      <c r="BH28" s="48">
        <v>1.77</v>
      </c>
      <c r="BI28" s="48">
        <v>1.77</v>
      </c>
      <c r="BJ28" s="48">
        <v>1.77</v>
      </c>
      <c r="BK28" s="48">
        <v>1.77</v>
      </c>
      <c r="BL28" s="48">
        <v>1.77</v>
      </c>
      <c r="BM28" s="48">
        <v>1.77</v>
      </c>
      <c r="BN28" s="48">
        <v>1.77</v>
      </c>
    </row>
    <row r="29" spans="1:67" ht="35.25" customHeight="1" x14ac:dyDescent="0.25">
      <c r="A29" s="59" t="s">
        <v>403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>
        <f t="shared" ref="Z29:BN29" si="3">Z27/Z28</f>
        <v>1.0020862411190359</v>
      </c>
      <c r="AA29" s="48">
        <f t="shared" si="3"/>
        <v>1.0125210029507845</v>
      </c>
      <c r="AB29" s="48">
        <f t="shared" si="3"/>
        <v>1.0491605696247861</v>
      </c>
      <c r="AC29" s="48">
        <f t="shared" si="3"/>
        <v>1.0620286090217372</v>
      </c>
      <c r="AD29" s="48">
        <f t="shared" si="3"/>
        <v>1.0734141554811352</v>
      </c>
      <c r="AE29" s="48">
        <f t="shared" si="3"/>
        <v>1.0733647194507598</v>
      </c>
      <c r="AF29" s="48">
        <f t="shared" si="3"/>
        <v>1.052009542276827</v>
      </c>
      <c r="AG29" s="48">
        <f t="shared" si="3"/>
        <v>1.0690834238935247</v>
      </c>
      <c r="AH29" s="48">
        <f t="shared" si="3"/>
        <v>1.0640173567605116</v>
      </c>
      <c r="AI29" s="48">
        <f t="shared" si="3"/>
        <v>1.0565143662376837</v>
      </c>
      <c r="AJ29" s="48">
        <f t="shared" si="3"/>
        <v>1.0490028180632738</v>
      </c>
      <c r="AK29" s="48">
        <f t="shared" si="3"/>
        <v>1.0330281098896859</v>
      </c>
      <c r="AL29" s="48">
        <f t="shared" si="3"/>
        <v>1.0283684301713194</v>
      </c>
      <c r="AM29" s="48">
        <f t="shared" si="3"/>
        <v>1.0182986745005733</v>
      </c>
      <c r="AN29" s="48">
        <f t="shared" si="3"/>
        <v>1.0345021191613055</v>
      </c>
      <c r="AO29" s="48">
        <f t="shared" si="3"/>
        <v>1.0533968920669705</v>
      </c>
      <c r="AP29" s="48">
        <f t="shared" si="3"/>
        <v>1.0508000444320971</v>
      </c>
      <c r="AQ29" s="48">
        <f t="shared" si="3"/>
        <v>1.044692088910629</v>
      </c>
      <c r="AR29" s="48">
        <f t="shared" si="3"/>
        <v>1.0395534888402207</v>
      </c>
      <c r="AS29" s="48">
        <f t="shared" si="3"/>
        <v>1.0380489097436589</v>
      </c>
      <c r="AT29" s="48">
        <f t="shared" si="3"/>
        <v>1.0409765836297526</v>
      </c>
      <c r="AU29" s="48">
        <f t="shared" si="3"/>
        <v>1.0324785934838396</v>
      </c>
      <c r="AV29" s="48">
        <f t="shared" si="3"/>
        <v>1.0142474708083717</v>
      </c>
      <c r="AW29" s="48">
        <f t="shared" si="3"/>
        <v>1.00314841184945</v>
      </c>
      <c r="AX29" s="48">
        <f t="shared" si="3"/>
        <v>0.99303061515931401</v>
      </c>
      <c r="AY29" s="48">
        <f t="shared" si="3"/>
        <v>0.98215246508925902</v>
      </c>
      <c r="AZ29" s="48">
        <f t="shared" si="3"/>
        <v>0.99157903537787262</v>
      </c>
      <c r="BA29" s="48">
        <f t="shared" si="3"/>
        <v>1.0055366289412642</v>
      </c>
      <c r="BB29" s="48">
        <f t="shared" si="3"/>
        <v>1.016678305055901</v>
      </c>
      <c r="BC29" s="48">
        <f t="shared" si="3"/>
        <v>1.0129462660129238</v>
      </c>
      <c r="BD29" s="48">
        <f t="shared" si="3"/>
        <v>0.99956523186233492</v>
      </c>
      <c r="BE29" s="48">
        <f t="shared" si="3"/>
        <v>1.0304944875958522</v>
      </c>
      <c r="BF29" s="48">
        <f t="shared" si="3"/>
        <v>0.43757356072470555</v>
      </c>
      <c r="BG29" s="48">
        <f t="shared" si="3"/>
        <v>0.43308508615547087</v>
      </c>
      <c r="BH29" s="48">
        <f t="shared" si="3"/>
        <v>0.42192060987504554</v>
      </c>
      <c r="BI29" s="48">
        <f t="shared" si="3"/>
        <v>0.42439677557269512</v>
      </c>
      <c r="BJ29" s="48">
        <f t="shared" si="3"/>
        <v>0.41565595277337197</v>
      </c>
      <c r="BK29" s="48">
        <f t="shared" si="3"/>
        <v>0.41758617827141509</v>
      </c>
      <c r="BL29" s="48">
        <f t="shared" si="3"/>
        <v>0.43601970722759897</v>
      </c>
      <c r="BM29" s="48">
        <f t="shared" si="3"/>
        <v>0.4406578510980636</v>
      </c>
      <c r="BN29" s="48">
        <f t="shared" si="3"/>
        <v>0.44205329306721458</v>
      </c>
    </row>
    <row r="30" spans="1:67" ht="49.5" x14ac:dyDescent="0.25">
      <c r="A30" s="59" t="s">
        <v>404</v>
      </c>
      <c r="B30" s="48">
        <f t="shared" ref="B30:BM30" si="4">B26/B22</f>
        <v>0.44440085657848583</v>
      </c>
      <c r="C30" s="48">
        <f t="shared" si="4"/>
        <v>0.58481478445802826</v>
      </c>
      <c r="D30" s="48">
        <f t="shared" si="4"/>
        <v>0.64110246376056945</v>
      </c>
      <c r="E30" s="48">
        <f t="shared" si="4"/>
        <v>0.65873740297134031</v>
      </c>
      <c r="F30" s="48">
        <f t="shared" si="4"/>
        <v>0.6676684543508653</v>
      </c>
      <c r="G30" s="48">
        <f t="shared" si="4"/>
        <v>0.66986704549458742</v>
      </c>
      <c r="H30" s="48">
        <f t="shared" si="4"/>
        <v>0.67223136865135724</v>
      </c>
      <c r="I30" s="48">
        <f t="shared" si="4"/>
        <v>0.6826011444857607</v>
      </c>
      <c r="J30" s="48">
        <f t="shared" si="4"/>
        <v>0.67870992736806079</v>
      </c>
      <c r="K30" s="48">
        <f t="shared" si="4"/>
        <v>0.68042318480746111</v>
      </c>
      <c r="L30" s="48">
        <f t="shared" si="4"/>
        <v>0.66224131782432571</v>
      </c>
      <c r="M30" s="48">
        <f t="shared" si="4"/>
        <v>0.66517630192435728</v>
      </c>
      <c r="N30" s="48">
        <f t="shared" si="4"/>
        <v>0.65464764394136088</v>
      </c>
      <c r="O30" s="48">
        <f t="shared" si="4"/>
        <v>0.65031747171922305</v>
      </c>
      <c r="P30" s="48">
        <f t="shared" si="4"/>
        <v>0.68692062670347098</v>
      </c>
      <c r="Q30" s="48">
        <f t="shared" si="4"/>
        <v>0.70074765999543409</v>
      </c>
      <c r="R30" s="48">
        <f t="shared" si="4"/>
        <v>0.70794439979865242</v>
      </c>
      <c r="S30" s="48">
        <f t="shared" si="4"/>
        <v>0.71609998722145218</v>
      </c>
      <c r="T30" s="48">
        <f t="shared" si="4"/>
        <v>0.68555425456046459</v>
      </c>
      <c r="U30" s="48">
        <f t="shared" si="4"/>
        <v>0.68691068572581815</v>
      </c>
      <c r="V30" s="48">
        <f t="shared" si="4"/>
        <v>0.68199996663803097</v>
      </c>
      <c r="W30" s="48">
        <f t="shared" si="4"/>
        <v>0.67959756287154738</v>
      </c>
      <c r="X30" s="48">
        <f t="shared" si="4"/>
        <v>0.67188645516354839</v>
      </c>
      <c r="Y30" s="48">
        <f t="shared" si="4"/>
        <v>0.68129903358559785</v>
      </c>
      <c r="Z30" s="48">
        <f t="shared" si="4"/>
        <v>0.6735679335076078</v>
      </c>
      <c r="AA30" s="48">
        <f t="shared" si="4"/>
        <v>0.68626228919811616</v>
      </c>
      <c r="AB30" s="48">
        <f t="shared" si="4"/>
        <v>0.71930874742299122</v>
      </c>
      <c r="AC30" s="48">
        <f t="shared" si="4"/>
        <v>0.7340455813866672</v>
      </c>
      <c r="AD30" s="48">
        <f t="shared" si="4"/>
        <v>0.7489164043631239</v>
      </c>
      <c r="AE30" s="48">
        <f t="shared" si="4"/>
        <v>0.75322797130343322</v>
      </c>
      <c r="AF30" s="48">
        <f t="shared" si="4"/>
        <v>0.73631044512916843</v>
      </c>
      <c r="AG30" s="48">
        <f t="shared" si="4"/>
        <v>0.7504013592219031</v>
      </c>
      <c r="AH30" s="48">
        <f t="shared" si="4"/>
        <v>0.74381651792770154</v>
      </c>
      <c r="AI30" s="48">
        <f t="shared" si="4"/>
        <v>0.73550386586844185</v>
      </c>
      <c r="AJ30" s="48">
        <f t="shared" si="4"/>
        <v>0.72737469398901777</v>
      </c>
      <c r="AK30" s="48">
        <f t="shared" si="4"/>
        <v>0.71545002004970282</v>
      </c>
      <c r="AL30" s="48">
        <f t="shared" si="4"/>
        <v>0.70530164337810564</v>
      </c>
      <c r="AM30" s="48">
        <f t="shared" si="4"/>
        <v>0.69658749218008997</v>
      </c>
      <c r="AN30" s="48">
        <f t="shared" si="4"/>
        <v>0.71252243698585516</v>
      </c>
      <c r="AO30" s="48">
        <f t="shared" si="4"/>
        <v>0.73232032741280184</v>
      </c>
      <c r="AP30" s="48">
        <f t="shared" si="4"/>
        <v>0.73338902514508575</v>
      </c>
      <c r="AQ30" s="48">
        <f t="shared" si="4"/>
        <v>0.73070866141732282</v>
      </c>
      <c r="AR30" s="48">
        <f t="shared" si="4"/>
        <v>0.72500432067337106</v>
      </c>
      <c r="AS30" s="48">
        <f t="shared" si="4"/>
        <v>0.72505668934240364</v>
      </c>
      <c r="AT30" s="48">
        <f t="shared" si="4"/>
        <v>0.72380144064591601</v>
      </c>
      <c r="AU30" s="48">
        <f t="shared" si="4"/>
        <v>0.71385300961909881</v>
      </c>
      <c r="AV30" s="48">
        <f t="shared" si="4"/>
        <v>0.69738623646328346</v>
      </c>
      <c r="AW30" s="48">
        <f t="shared" si="4"/>
        <v>0.68446223869328182</v>
      </c>
      <c r="AX30" s="48">
        <f t="shared" si="4"/>
        <v>0.67413726747915326</v>
      </c>
      <c r="AY30" s="48">
        <f t="shared" si="4"/>
        <v>0.66527519351234121</v>
      </c>
      <c r="AZ30" s="48">
        <f t="shared" si="4"/>
        <v>0.67517519981805951</v>
      </c>
      <c r="BA30" s="48">
        <f t="shared" si="4"/>
        <v>0.69213446332115824</v>
      </c>
      <c r="BB30" s="48">
        <f t="shared" si="4"/>
        <v>0.70577637789198744</v>
      </c>
      <c r="BC30" s="48">
        <f t="shared" si="4"/>
        <v>0.70449248516964058</v>
      </c>
      <c r="BD30" s="48">
        <f t="shared" si="4"/>
        <v>0.69301615897935553</v>
      </c>
      <c r="BE30" s="48">
        <f t="shared" si="4"/>
        <v>0.71784816515577377</v>
      </c>
      <c r="BF30" s="48">
        <f t="shared" si="4"/>
        <v>0.69252179853491691</v>
      </c>
      <c r="BG30" s="48">
        <f t="shared" si="4"/>
        <v>0.6828881274576406</v>
      </c>
      <c r="BH30" s="48">
        <f t="shared" si="4"/>
        <v>0.6540871367555986</v>
      </c>
      <c r="BI30" s="48">
        <f t="shared" si="4"/>
        <v>0.65104250947250153</v>
      </c>
      <c r="BJ30" s="48">
        <f t="shared" si="4"/>
        <v>0.63784478503232644</v>
      </c>
      <c r="BK30" s="48">
        <f t="shared" si="4"/>
        <v>0.6438158644260894</v>
      </c>
      <c r="BL30" s="48">
        <f t="shared" si="4"/>
        <v>0.68753248662469879</v>
      </c>
      <c r="BM30" s="48">
        <f t="shared" si="4"/>
        <v>0.70085100915525111</v>
      </c>
      <c r="BN30" s="48">
        <f t="shared" ref="BN30" si="5">BN26/BN22</f>
        <v>0.70479224491979242</v>
      </c>
    </row>
    <row r="31" spans="1:67" ht="16.5" x14ac:dyDescent="0.25">
      <c r="A31" s="23" t="s">
        <v>405</v>
      </c>
      <c r="B31" s="45">
        <f t="shared" ref="B31:BM31" si="6">+B23/B26</f>
        <v>633.01196603524534</v>
      </c>
      <c r="C31" s="45">
        <f t="shared" si="6"/>
        <v>611.2927947243586</v>
      </c>
      <c r="D31" s="45">
        <f t="shared" si="6"/>
        <v>598.18375123861881</v>
      </c>
      <c r="E31" s="45">
        <f t="shared" si="6"/>
        <v>629.6208771819613</v>
      </c>
      <c r="F31" s="45">
        <f t="shared" si="6"/>
        <v>652.0222793869699</v>
      </c>
      <c r="G31" s="45">
        <f t="shared" si="6"/>
        <v>659.53279925912625</v>
      </c>
      <c r="H31" s="45">
        <f t="shared" si="6"/>
        <v>646.87417063740952</v>
      </c>
      <c r="I31" s="45">
        <f t="shared" si="6"/>
        <v>641.40322408444149</v>
      </c>
      <c r="J31" s="45">
        <f t="shared" si="6"/>
        <v>644.45986839020202</v>
      </c>
      <c r="K31" s="45">
        <f t="shared" si="6"/>
        <v>640.07513999503306</v>
      </c>
      <c r="L31" s="45">
        <f t="shared" si="6"/>
        <v>627.62043305956456</v>
      </c>
      <c r="M31" s="45">
        <f t="shared" si="6"/>
        <v>642.56095918073413</v>
      </c>
      <c r="N31" s="45">
        <f t="shared" si="6"/>
        <v>645.88590208435846</v>
      </c>
      <c r="O31" s="45">
        <f t="shared" si="6"/>
        <v>633.28109362604778</v>
      </c>
      <c r="P31" s="45">
        <f t="shared" si="6"/>
        <v>642.84018469463911</v>
      </c>
      <c r="Q31" s="45">
        <f t="shared" si="6"/>
        <v>671.27183855720523</v>
      </c>
      <c r="R31" s="45">
        <f t="shared" si="6"/>
        <v>665.10913262874897</v>
      </c>
      <c r="S31" s="45">
        <f t="shared" si="6"/>
        <v>664.90485921950085</v>
      </c>
      <c r="T31" s="45">
        <f t="shared" si="6"/>
        <v>697.69027445609197</v>
      </c>
      <c r="U31" s="45">
        <f t="shared" si="6"/>
        <v>720.01047754125864</v>
      </c>
      <c r="V31" s="45">
        <f t="shared" si="6"/>
        <v>873.28488168607407</v>
      </c>
      <c r="W31" s="45">
        <f t="shared" si="6"/>
        <v>694.70282217840452</v>
      </c>
      <c r="X31" s="45">
        <f t="shared" si="6"/>
        <v>674.74509781881636</v>
      </c>
      <c r="Y31" s="45">
        <f t="shared" si="6"/>
        <v>676.72658538829387</v>
      </c>
      <c r="Z31" s="45">
        <f t="shared" si="6"/>
        <v>686.00228454287821</v>
      </c>
      <c r="AA31" s="45">
        <f t="shared" si="6"/>
        <v>679.73397527413317</v>
      </c>
      <c r="AB31" s="45">
        <f t="shared" si="6"/>
        <v>696.38285322365834</v>
      </c>
      <c r="AC31" s="45">
        <f t="shared" si="6"/>
        <v>696.92596138381316</v>
      </c>
      <c r="AD31" s="45">
        <f t="shared" si="6"/>
        <v>702.39325032496902</v>
      </c>
      <c r="AE31" s="45">
        <f t="shared" si="6"/>
        <v>722.14210611148508</v>
      </c>
      <c r="AF31" s="45">
        <f t="shared" si="6"/>
        <v>717.90887582165021</v>
      </c>
      <c r="AG31" s="45">
        <f t="shared" si="6"/>
        <v>721.35348484964788</v>
      </c>
      <c r="AH31" s="45">
        <f t="shared" si="6"/>
        <v>727.91750983126803</v>
      </c>
      <c r="AI31" s="45">
        <f t="shared" si="6"/>
        <v>713.0372315016923</v>
      </c>
      <c r="AJ31" s="45">
        <f t="shared" si="6"/>
        <v>712.76484089933842</v>
      </c>
      <c r="AK31" s="45">
        <f t="shared" si="6"/>
        <v>718.07195006747202</v>
      </c>
      <c r="AL31" s="45">
        <f t="shared" si="6"/>
        <v>733.01940987880539</v>
      </c>
      <c r="AM31" s="45">
        <f t="shared" si="6"/>
        <v>753.87180360608966</v>
      </c>
      <c r="AN31" s="45">
        <f t="shared" si="6"/>
        <v>740.11797000025911</v>
      </c>
      <c r="AO31" s="45">
        <f t="shared" si="6"/>
        <v>766.69371483956957</v>
      </c>
      <c r="AP31" s="45">
        <f t="shared" si="6"/>
        <v>774.41545676474095</v>
      </c>
      <c r="AQ31" s="45">
        <f t="shared" si="6"/>
        <v>803.63987304427883</v>
      </c>
      <c r="AR31" s="45">
        <f t="shared" si="6"/>
        <v>796.25990217699439</v>
      </c>
      <c r="AS31" s="45">
        <f t="shared" si="6"/>
        <v>795.91166428491636</v>
      </c>
      <c r="AT31" s="45">
        <f t="shared" si="6"/>
        <v>792.14769660856246</v>
      </c>
      <c r="AU31" s="45">
        <f t="shared" si="6"/>
        <v>799.89365314667361</v>
      </c>
      <c r="AV31" s="45">
        <f t="shared" si="6"/>
        <v>788.05114292488634</v>
      </c>
      <c r="AW31" s="45">
        <f t="shared" si="6"/>
        <v>796.9893257544918</v>
      </c>
      <c r="AX31" s="45">
        <f t="shared" si="6"/>
        <v>807.59690476697961</v>
      </c>
      <c r="AY31" s="45">
        <f t="shared" si="6"/>
        <v>819.3381967547424</v>
      </c>
      <c r="AZ31" s="45">
        <f t="shared" si="6"/>
        <v>822.32608634897213</v>
      </c>
      <c r="BA31" s="45">
        <f t="shared" si="6"/>
        <v>837.38445440695477</v>
      </c>
      <c r="BB31" s="45">
        <f t="shared" si="6"/>
        <v>852.49731501737642</v>
      </c>
      <c r="BC31" s="45">
        <f t="shared" si="6"/>
        <v>874.30532784506272</v>
      </c>
      <c r="BD31" s="45">
        <f t="shared" si="6"/>
        <v>872.14772967114538</v>
      </c>
      <c r="BE31" s="45">
        <f t="shared" si="6"/>
        <v>876.64569979354462</v>
      </c>
      <c r="BF31" s="45">
        <f t="shared" si="6"/>
        <v>889.65326674331754</v>
      </c>
      <c r="BG31" s="45">
        <f t="shared" si="6"/>
        <v>901.47040405617258</v>
      </c>
      <c r="BH31" s="45">
        <f t="shared" si="6"/>
        <v>883.56733085635153</v>
      </c>
      <c r="BI31" s="45">
        <f t="shared" si="6"/>
        <v>878.67740577487552</v>
      </c>
      <c r="BJ31" s="45">
        <f t="shared" si="6"/>
        <v>902.37757485784277</v>
      </c>
      <c r="BK31" s="45">
        <f t="shared" si="6"/>
        <v>903.77229790508784</v>
      </c>
      <c r="BL31" s="45">
        <f t="shared" si="6"/>
        <v>881.49400886219439</v>
      </c>
      <c r="BM31" s="45">
        <f t="shared" si="6"/>
        <v>918.90096172748895</v>
      </c>
      <c r="BN31" s="45">
        <f t="shared" ref="BN31" si="7">+BN23/BN26</f>
        <v>921.76469500430017</v>
      </c>
    </row>
    <row r="32" spans="1:67" ht="16.5" x14ac:dyDescent="0.25">
      <c r="A32" s="23" t="s">
        <v>406</v>
      </c>
      <c r="B32" s="45">
        <f t="shared" ref="B32:BM32" si="8">+(B21-B23)/(B22-B26)</f>
        <v>394.69702516924417</v>
      </c>
      <c r="C32" s="45">
        <f t="shared" si="8"/>
        <v>324.82675861996563</v>
      </c>
      <c r="D32" s="45">
        <f t="shared" si="8"/>
        <v>321.49785601883133</v>
      </c>
      <c r="E32" s="45">
        <f t="shared" si="8"/>
        <v>331.38649647178801</v>
      </c>
      <c r="F32" s="45">
        <f t="shared" si="8"/>
        <v>356.2922395931185</v>
      </c>
      <c r="G32" s="45">
        <f t="shared" si="8"/>
        <v>373.3771825740198</v>
      </c>
      <c r="H32" s="45">
        <f t="shared" si="8"/>
        <v>359.18600760406417</v>
      </c>
      <c r="I32" s="45">
        <f t="shared" si="8"/>
        <v>362.45288129529422</v>
      </c>
      <c r="J32" s="45">
        <f t="shared" si="8"/>
        <v>350.70877801647163</v>
      </c>
      <c r="K32" s="45">
        <f t="shared" si="8"/>
        <v>335.60923064156952</v>
      </c>
      <c r="L32" s="45">
        <f t="shared" si="8"/>
        <v>319.86927747710462</v>
      </c>
      <c r="M32" s="45">
        <f t="shared" si="8"/>
        <v>315.90113918340819</v>
      </c>
      <c r="N32" s="45">
        <f t="shared" si="8"/>
        <v>331.55356531572022</v>
      </c>
      <c r="O32" s="45">
        <f t="shared" si="8"/>
        <v>323.50517068372363</v>
      </c>
      <c r="P32" s="45">
        <f t="shared" si="8"/>
        <v>347.86036179887338</v>
      </c>
      <c r="Q32" s="45">
        <f t="shared" si="8"/>
        <v>358.92332716037618</v>
      </c>
      <c r="R32" s="45">
        <f t="shared" si="8"/>
        <v>357.95039762332573</v>
      </c>
      <c r="S32" s="45">
        <f t="shared" si="8"/>
        <v>374.00082148049285</v>
      </c>
      <c r="T32" s="45">
        <f t="shared" si="8"/>
        <v>387.93314894723204</v>
      </c>
      <c r="U32" s="45">
        <f t="shared" si="8"/>
        <v>403.32873355744164</v>
      </c>
      <c r="V32" s="45">
        <f t="shared" si="8"/>
        <v>515.36303877148782</v>
      </c>
      <c r="W32" s="45">
        <f t="shared" si="8"/>
        <v>408.65196276869784</v>
      </c>
      <c r="X32" s="45">
        <f t="shared" si="8"/>
        <v>431.84202800627764</v>
      </c>
      <c r="Y32" s="45">
        <f t="shared" si="8"/>
        <v>425.51507914591849</v>
      </c>
      <c r="Z32" s="45">
        <f t="shared" si="8"/>
        <v>418.98863803993629</v>
      </c>
      <c r="AA32" s="45">
        <f t="shared" si="8"/>
        <v>420.24066656359946</v>
      </c>
      <c r="AB32" s="45">
        <f t="shared" si="8"/>
        <v>424.45730440526876</v>
      </c>
      <c r="AC32" s="45">
        <f t="shared" si="8"/>
        <v>428.66141364367115</v>
      </c>
      <c r="AD32" s="45">
        <f t="shared" si="8"/>
        <v>439.7080570130986</v>
      </c>
      <c r="AE32" s="45">
        <f t="shared" si="8"/>
        <v>462.74054843866099</v>
      </c>
      <c r="AF32" s="45">
        <f t="shared" si="8"/>
        <v>470.08058543987823</v>
      </c>
      <c r="AG32" s="45">
        <f t="shared" si="8"/>
        <v>465.79371839246807</v>
      </c>
      <c r="AH32" s="45">
        <f t="shared" si="8"/>
        <v>466.15626182842527</v>
      </c>
      <c r="AI32" s="45">
        <f t="shared" si="8"/>
        <v>454.52014637965289</v>
      </c>
      <c r="AJ32" s="45">
        <f t="shared" si="8"/>
        <v>452.66564506116634</v>
      </c>
      <c r="AK32" s="45">
        <f t="shared" si="8"/>
        <v>464.32737875754566</v>
      </c>
      <c r="AL32" s="45">
        <f t="shared" si="8"/>
        <v>461.17183229643564</v>
      </c>
      <c r="AM32" s="45">
        <f t="shared" si="8"/>
        <v>476.5918236198861</v>
      </c>
      <c r="AN32" s="45">
        <f t="shared" si="8"/>
        <v>468.48492313749512</v>
      </c>
      <c r="AO32" s="45">
        <f t="shared" si="8"/>
        <v>488.45090332411201</v>
      </c>
      <c r="AP32" s="45">
        <f t="shared" si="8"/>
        <v>502.56129481125811</v>
      </c>
      <c r="AQ32" s="45">
        <f t="shared" si="8"/>
        <v>530.20583634750608</v>
      </c>
      <c r="AR32" s="45">
        <f t="shared" si="8"/>
        <v>523.32354322014919</v>
      </c>
      <c r="AS32" s="45">
        <f t="shared" si="8"/>
        <v>527.03270768777054</v>
      </c>
      <c r="AT32" s="45">
        <f t="shared" si="8"/>
        <v>513.9481483831313</v>
      </c>
      <c r="AU32" s="45">
        <f t="shared" si="8"/>
        <v>514.5361579224525</v>
      </c>
      <c r="AV32" s="45">
        <f t="shared" si="8"/>
        <v>509.33901890273444</v>
      </c>
      <c r="AW32" s="45">
        <f t="shared" si="8"/>
        <v>509.35511775184176</v>
      </c>
      <c r="AX32" s="45">
        <f t="shared" si="8"/>
        <v>514.27976559977787</v>
      </c>
      <c r="AY32" s="45">
        <f t="shared" si="8"/>
        <v>524.85391268639796</v>
      </c>
      <c r="AZ32" s="45">
        <f t="shared" si="8"/>
        <v>529.41389144807385</v>
      </c>
      <c r="BA32" s="45">
        <f t="shared" si="8"/>
        <v>548.86814828971262</v>
      </c>
      <c r="BB32" s="45">
        <f t="shared" si="8"/>
        <v>567.26183145348432</v>
      </c>
      <c r="BC32" s="45">
        <f t="shared" si="8"/>
        <v>588.00150843839049</v>
      </c>
      <c r="BD32" s="45">
        <f t="shared" si="8"/>
        <v>589.21736492346861</v>
      </c>
      <c r="BE32" s="45">
        <f t="shared" si="8"/>
        <v>580.4942900235892</v>
      </c>
      <c r="BF32" s="45">
        <f t="shared" si="8"/>
        <v>583.38073213936161</v>
      </c>
      <c r="BG32" s="45">
        <f t="shared" si="8"/>
        <v>591.17517959062241</v>
      </c>
      <c r="BH32" s="45">
        <f t="shared" si="8"/>
        <v>566.45985084751896</v>
      </c>
      <c r="BI32" s="45">
        <f t="shared" si="8"/>
        <v>543.00299187177666</v>
      </c>
      <c r="BJ32" s="45">
        <f t="shared" si="8"/>
        <v>570.92665137424558</v>
      </c>
      <c r="BK32" s="45">
        <f t="shared" si="8"/>
        <v>576.57390974061843</v>
      </c>
      <c r="BL32" s="45">
        <f t="shared" si="8"/>
        <v>573.62732321238946</v>
      </c>
      <c r="BM32" s="45">
        <f t="shared" si="8"/>
        <v>607.33043763537376</v>
      </c>
      <c r="BN32" s="45">
        <f t="shared" ref="BN32" si="9">+(BN21-BN23)/(BN22-BN26)</f>
        <v>611.92176276953217</v>
      </c>
    </row>
    <row r="33" spans="1:66" ht="42" customHeight="1" x14ac:dyDescent="0.25">
      <c r="A33" s="111" t="s">
        <v>407</v>
      </c>
      <c r="B33" s="112">
        <f t="shared" ref="B33:BM33" si="10">B31/B32-1</f>
        <v>0.60379208777621995</v>
      </c>
      <c r="C33" s="112">
        <f t="shared" si="10"/>
        <v>0.88190405655448734</v>
      </c>
      <c r="D33" s="112">
        <f t="shared" si="10"/>
        <v>0.86061505555912943</v>
      </c>
      <c r="E33" s="112">
        <f t="shared" si="10"/>
        <v>0.89995936432359414</v>
      </c>
      <c r="F33" s="112">
        <f t="shared" si="10"/>
        <v>0.83002099661663031</v>
      </c>
      <c r="G33" s="112">
        <f t="shared" si="10"/>
        <v>0.76639824295738213</v>
      </c>
      <c r="H33" s="112">
        <f t="shared" si="10"/>
        <v>0.80094479446000055</v>
      </c>
      <c r="I33" s="112">
        <f t="shared" si="10"/>
        <v>0.76961822400822211</v>
      </c>
      <c r="J33" s="112">
        <f t="shared" si="10"/>
        <v>0.83759263750145974</v>
      </c>
      <c r="K33" s="112">
        <f t="shared" si="10"/>
        <v>0.90720362122170872</v>
      </c>
      <c r="L33" s="112">
        <f t="shared" si="10"/>
        <v>0.96211539291855863</v>
      </c>
      <c r="M33" s="112">
        <f t="shared" si="10"/>
        <v>1.0340571130630569</v>
      </c>
      <c r="N33" s="112">
        <f t="shared" si="10"/>
        <v>0.94805898548946943</v>
      </c>
      <c r="O33" s="112">
        <f t="shared" si="10"/>
        <v>0.95756096351603004</v>
      </c>
      <c r="P33" s="112">
        <f t="shared" si="10"/>
        <v>0.84798343039244517</v>
      </c>
      <c r="Q33" s="112">
        <f t="shared" si="10"/>
        <v>0.87023742331816645</v>
      </c>
      <c r="R33" s="112">
        <f t="shared" si="10"/>
        <v>0.858104187185871</v>
      </c>
      <c r="S33" s="112">
        <f t="shared" si="10"/>
        <v>0.77781657427236683</v>
      </c>
      <c r="T33" s="112">
        <f t="shared" si="10"/>
        <v>0.79848068243065806</v>
      </c>
      <c r="U33" s="112">
        <f t="shared" si="10"/>
        <v>0.7851703031187971</v>
      </c>
      <c r="V33" s="112">
        <f t="shared" si="10"/>
        <v>0.6945042930664822</v>
      </c>
      <c r="W33" s="112">
        <f t="shared" si="10"/>
        <v>0.69998650556247322</v>
      </c>
      <c r="X33" s="112">
        <f t="shared" si="10"/>
        <v>0.56248131043189642</v>
      </c>
      <c r="Y33" s="112">
        <f t="shared" si="10"/>
        <v>0.59037039708815908</v>
      </c>
      <c r="Z33" s="112">
        <f t="shared" si="10"/>
        <v>0.63728135386213336</v>
      </c>
      <c r="AA33" s="112">
        <f t="shared" si="10"/>
        <v>0.61748738129621694</v>
      </c>
      <c r="AB33" s="112">
        <f t="shared" si="10"/>
        <v>0.64064287737820869</v>
      </c>
      <c r="AC33" s="112">
        <f t="shared" si="10"/>
        <v>0.62581921115750205</v>
      </c>
      <c r="AD33" s="112">
        <f t="shared" si="10"/>
        <v>0.59740818736929624</v>
      </c>
      <c r="AE33" s="112">
        <f t="shared" si="10"/>
        <v>0.56057667422505841</v>
      </c>
      <c r="AF33" s="112">
        <f t="shared" si="10"/>
        <v>0.52720384133683473</v>
      </c>
      <c r="AG33" s="112">
        <f t="shared" si="10"/>
        <v>0.54865438576363657</v>
      </c>
      <c r="AH33" s="112">
        <f t="shared" si="10"/>
        <v>0.5615311204361495</v>
      </c>
      <c r="AI33" s="112">
        <f t="shared" si="10"/>
        <v>0.56876925518303545</v>
      </c>
      <c r="AJ33" s="112">
        <f t="shared" si="10"/>
        <v>0.57459451291698138</v>
      </c>
      <c r="AK33" s="113">
        <f t="shared" si="10"/>
        <v>0.54647772868552358</v>
      </c>
      <c r="AL33" s="113">
        <f t="shared" si="10"/>
        <v>0.58947133919408468</v>
      </c>
      <c r="AM33" s="113">
        <f t="shared" si="10"/>
        <v>0.5817976017300559</v>
      </c>
      <c r="AN33" s="113">
        <f t="shared" si="10"/>
        <v>0.57981171527059527</v>
      </c>
      <c r="AO33" s="113">
        <f t="shared" si="10"/>
        <v>0.56964335539539235</v>
      </c>
      <c r="AP33" s="113">
        <f t="shared" si="10"/>
        <v>0.54093732398468997</v>
      </c>
      <c r="AQ33" s="113">
        <f t="shared" si="10"/>
        <v>0.51571298909195584</v>
      </c>
      <c r="AR33" s="113">
        <f t="shared" si="10"/>
        <v>0.52154420051006123</v>
      </c>
      <c r="AS33" s="113">
        <f t="shared" si="10"/>
        <v>0.51017508529363886</v>
      </c>
      <c r="AT33" s="113">
        <f t="shared" si="10"/>
        <v>0.54129886273671834</v>
      </c>
      <c r="AU33" s="113">
        <f t="shared" si="10"/>
        <v>0.55459172466403861</v>
      </c>
      <c r="AV33" s="113">
        <f t="shared" si="10"/>
        <v>0.54720355927684383</v>
      </c>
      <c r="AW33" s="113">
        <f t="shared" si="10"/>
        <v>0.56470269558140695</v>
      </c>
      <c r="AX33" s="113">
        <f t="shared" si="10"/>
        <v>0.57034547883703168</v>
      </c>
      <c r="AY33" s="113">
        <f t="shared" si="10"/>
        <v>0.56107857243754578</v>
      </c>
      <c r="AZ33" s="113">
        <f t="shared" si="10"/>
        <v>0.553276367757773</v>
      </c>
      <c r="BA33" s="113">
        <f t="shared" si="10"/>
        <v>0.52565685769208215</v>
      </c>
      <c r="BB33" s="113">
        <f t="shared" si="10"/>
        <v>0.50282861942789037</v>
      </c>
      <c r="BC33" s="113">
        <f t="shared" si="10"/>
        <v>0.48691000838932452</v>
      </c>
      <c r="BD33" s="113">
        <f t="shared" si="10"/>
        <v>0.48017994986353729</v>
      </c>
      <c r="BE33" s="113">
        <f t="shared" si="10"/>
        <v>0.51017109876812206</v>
      </c>
      <c r="BF33" s="113">
        <f t="shared" si="10"/>
        <v>0.52499597215149651</v>
      </c>
      <c r="BG33" s="113">
        <f t="shared" si="10"/>
        <v>0.52487864033876352</v>
      </c>
      <c r="BH33" s="113">
        <f t="shared" si="10"/>
        <v>0.55980574710526532</v>
      </c>
      <c r="BI33" s="113">
        <f t="shared" si="10"/>
        <v>0.61818151820121869</v>
      </c>
      <c r="BJ33" s="113">
        <f t="shared" si="10"/>
        <v>0.58054904721259759</v>
      </c>
      <c r="BK33" s="113">
        <f t="shared" si="10"/>
        <v>0.56748732926827228</v>
      </c>
      <c r="BL33" s="113">
        <f t="shared" si="10"/>
        <v>0.53670157119732465</v>
      </c>
      <c r="BM33" s="113">
        <f t="shared" si="10"/>
        <v>0.51301648128357846</v>
      </c>
      <c r="BN33" s="113">
        <f t="shared" ref="BN33" si="11">BN31/BN32-1</f>
        <v>0.50634403135530248</v>
      </c>
    </row>
    <row r="34" spans="1:66" ht="16.5" x14ac:dyDescent="0.25">
      <c r="A34" s="23" t="s">
        <v>408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U34" s="23">
        <v>1.5001713163265524</v>
      </c>
      <c r="V34" s="23">
        <v>1.460137095397918</v>
      </c>
      <c r="W34" s="23">
        <v>1.3800662838551467</v>
      </c>
      <c r="X34" s="23">
        <v>1.4081562490589523</v>
      </c>
      <c r="Y34" s="23">
        <v>1.4011627160512847</v>
      </c>
      <c r="Z34" s="23">
        <v>1.3934645565215515</v>
      </c>
      <c r="AA34" s="23">
        <v>1.4086177639872006</v>
      </c>
      <c r="AB34" s="23">
        <v>1.501327985499834</v>
      </c>
      <c r="AC34" s="23">
        <v>1.5014049971572496</v>
      </c>
      <c r="AD34" s="23">
        <v>1.527673940198842</v>
      </c>
      <c r="AE34" s="23">
        <v>1.5702696974929751</v>
      </c>
      <c r="AF34" s="23">
        <v>1.5286274265505724</v>
      </c>
      <c r="AG34" s="23">
        <v>1.5812617438068293</v>
      </c>
      <c r="AH34" s="23">
        <v>1.5047795182602108</v>
      </c>
      <c r="AI34" s="23">
        <v>1.4805264002866536</v>
      </c>
      <c r="AJ34" s="23">
        <v>1.4871524154141755</v>
      </c>
      <c r="AK34" s="23">
        <v>1.4303892196451331</v>
      </c>
      <c r="AL34" s="23">
        <v>1.4123187687128256</v>
      </c>
      <c r="AM34" s="23">
        <v>1.6138604120840312</v>
      </c>
      <c r="AN34" s="23">
        <v>1.4787550331616919</v>
      </c>
      <c r="AO34" s="23">
        <v>1.7340550103003958</v>
      </c>
      <c r="AP34" s="23">
        <v>1.5971476845882808</v>
      </c>
      <c r="AQ34" s="23">
        <v>1.5324656397384775</v>
      </c>
      <c r="AR34" s="23">
        <v>1.5258212782653782</v>
      </c>
      <c r="AS34" s="23">
        <v>1.5169235040955158</v>
      </c>
      <c r="AT34" s="23">
        <v>1.486222394216308</v>
      </c>
      <c r="AU34" s="23">
        <v>1.4673553602215879</v>
      </c>
      <c r="AV34" s="23">
        <v>1.426917906209336</v>
      </c>
      <c r="AW34" s="23">
        <v>1.5956042595049313</v>
      </c>
      <c r="AX34" s="23">
        <v>1.3825657472738935</v>
      </c>
      <c r="AY34" s="23">
        <v>1.3607792928431615</v>
      </c>
      <c r="AZ34" s="23">
        <v>1.3674706280933993</v>
      </c>
      <c r="BA34" s="23">
        <v>1.4325918268931257</v>
      </c>
      <c r="BB34" s="23">
        <v>1.5134515250689158</v>
      </c>
      <c r="BC34" s="23">
        <v>1.4835025440221341</v>
      </c>
      <c r="BD34" s="23">
        <v>1.3875922779354954</v>
      </c>
      <c r="BE34" s="23">
        <v>1.4579094255967697</v>
      </c>
      <c r="BF34" s="23">
        <v>1.3562912256569564</v>
      </c>
      <c r="BG34" s="23">
        <v>1.341275468966167</v>
      </c>
      <c r="BH34" s="23">
        <v>1.2855758137819877</v>
      </c>
      <c r="BI34" s="23">
        <v>1.2764382783709434</v>
      </c>
      <c r="BJ34" s="23">
        <v>1.2544456350305204</v>
      </c>
      <c r="BK34" s="23">
        <v>1.2650983812778887</v>
      </c>
      <c r="BL34" s="23">
        <v>1.354940329617826</v>
      </c>
      <c r="BM34" s="23">
        <v>1.3672597942597204</v>
      </c>
      <c r="BN34" s="23">
        <v>1.3587437816119963</v>
      </c>
    </row>
    <row r="35" spans="1:66" ht="16.5" x14ac:dyDescent="0.25">
      <c r="A35" s="23" t="s">
        <v>409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U35" s="23">
        <v>1.9791589964481124</v>
      </c>
      <c r="V35" s="23">
        <v>2.0372319244553161</v>
      </c>
      <c r="W35" s="23">
        <v>1.8414286234567152</v>
      </c>
      <c r="X35" s="23">
        <v>1.8546118868132861</v>
      </c>
      <c r="Y35" s="23">
        <v>1.833755742322813</v>
      </c>
      <c r="Z35" s="23">
        <v>1.8334281945527182</v>
      </c>
      <c r="AA35" s="23">
        <v>1.8218146998933384</v>
      </c>
      <c r="AB35" s="23">
        <v>1.9505370265686828</v>
      </c>
      <c r="AC35" s="23">
        <v>1.986799343944708</v>
      </c>
      <c r="AD35" s="23">
        <v>1.9947805170260091</v>
      </c>
      <c r="AE35" s="23">
        <v>2.0366929090595125</v>
      </c>
      <c r="AF35" s="23">
        <v>2.0080313972043453</v>
      </c>
      <c r="AG35" s="23">
        <v>2.0762522527711185</v>
      </c>
      <c r="AH35" s="23">
        <v>1.9889146371354085</v>
      </c>
      <c r="AI35" s="23">
        <v>1.9549172031727344</v>
      </c>
      <c r="AJ35" s="23">
        <v>1.9785987379180525</v>
      </c>
      <c r="AK35" s="23">
        <v>1.9154949722496788</v>
      </c>
      <c r="AL35" s="23">
        <v>1.8984890356579007</v>
      </c>
      <c r="AM35" s="23">
        <v>2.1847970859483783</v>
      </c>
      <c r="AN35" s="23">
        <v>1.9068053659336675</v>
      </c>
      <c r="AO35" s="23">
        <v>2.2586969025484027</v>
      </c>
      <c r="AP35" s="23">
        <v>2.0815176663889443</v>
      </c>
      <c r="AQ35" s="23">
        <v>1.950675060219015</v>
      </c>
      <c r="AR35" s="23">
        <v>1.9596846141989004</v>
      </c>
      <c r="AS35" s="23">
        <v>1.9595885973436993</v>
      </c>
      <c r="AT35" s="23">
        <v>1.9513276282113299</v>
      </c>
      <c r="AU35" s="23">
        <v>1.9449398453030347</v>
      </c>
      <c r="AV35" s="23">
        <v>1.8765393933729699</v>
      </c>
      <c r="AW35" s="23">
        <v>2.0857116998244658</v>
      </c>
      <c r="AX35" s="23">
        <v>1.829567671584349</v>
      </c>
      <c r="AY35" s="23">
        <v>1.7907241345079403</v>
      </c>
      <c r="AZ35" s="23">
        <v>1.768830023938309</v>
      </c>
      <c r="BA35" s="23">
        <v>1.8797522825492563</v>
      </c>
      <c r="BB35" s="23">
        <v>1.9805637220026191</v>
      </c>
      <c r="BC35" s="23">
        <v>1.8751600271987621</v>
      </c>
      <c r="BD35" s="23">
        <v>1.6541379645411118</v>
      </c>
      <c r="BE35" s="23">
        <v>1.6824675388939472</v>
      </c>
      <c r="BF35" s="23">
        <v>1.5509386409900159</v>
      </c>
      <c r="BG35" s="23">
        <v>1.539443736456634</v>
      </c>
      <c r="BH35" s="23">
        <v>1.469316096304635</v>
      </c>
      <c r="BI35" s="23">
        <v>1.4606307266271177</v>
      </c>
      <c r="BJ35" s="23">
        <v>1.4410629793279477</v>
      </c>
      <c r="BK35" s="23">
        <v>1.4425881752587106</v>
      </c>
      <c r="BL35" s="23">
        <v>1.5288638738232623</v>
      </c>
      <c r="BM35" s="23">
        <v>1.5481477634014122</v>
      </c>
      <c r="BN35" s="23">
        <v>1.5354529839347166</v>
      </c>
    </row>
    <row r="36" spans="1:66" ht="16.5" x14ac:dyDescent="0.25">
      <c r="A36" s="23" t="s">
        <v>410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U36" s="23">
        <v>315.87746247213664</v>
      </c>
      <c r="V36" s="23">
        <v>285.31487365046098</v>
      </c>
      <c r="W36" s="23">
        <v>480.24926491521887</v>
      </c>
      <c r="X36" s="23">
        <v>330.66205970518689</v>
      </c>
      <c r="Y36" s="23">
        <v>331.8771739149314</v>
      </c>
      <c r="Z36" s="23">
        <v>341.7273389403606</v>
      </c>
      <c r="AA36" s="23">
        <v>297.19510548677084</v>
      </c>
      <c r="AB36" s="23">
        <v>283.74092873473529</v>
      </c>
      <c r="AC36" s="23">
        <v>326.9150964536903</v>
      </c>
      <c r="AD36" s="23">
        <v>312.08069504621045</v>
      </c>
      <c r="AE36" s="23">
        <v>264.5502698294186</v>
      </c>
      <c r="AF36" s="23">
        <v>324.97457218796393</v>
      </c>
      <c r="AG36" s="23">
        <v>316.70820037725764</v>
      </c>
      <c r="AH36" s="23">
        <v>332.59007285417505</v>
      </c>
      <c r="AI36" s="23">
        <v>329.76356279115134</v>
      </c>
      <c r="AJ36" s="23">
        <v>324.39888176423671</v>
      </c>
      <c r="AK36" s="23">
        <v>337.18122299751394</v>
      </c>
      <c r="AL36" s="23">
        <v>343.90842572729451</v>
      </c>
      <c r="AM36" s="23">
        <v>306.54635792847517</v>
      </c>
      <c r="AN36" s="23">
        <v>347.19304627605868</v>
      </c>
      <c r="AO36" s="23">
        <v>306.46598460040019</v>
      </c>
      <c r="AP36" s="23">
        <v>337.27033938656024</v>
      </c>
      <c r="AQ36" s="23">
        <v>374.232731107034</v>
      </c>
      <c r="AR36" s="23">
        <v>368.02023014684994</v>
      </c>
      <c r="AS36" s="23">
        <v>368.43712745145422</v>
      </c>
      <c r="AT36" s="23">
        <v>366.57574660151994</v>
      </c>
      <c r="AU36" s="23">
        <v>369.28621028570876</v>
      </c>
      <c r="AV36" s="23">
        <v>375.00359471076968</v>
      </c>
      <c r="AW36" s="23">
        <v>338.60378294159318</v>
      </c>
      <c r="AX36" s="23">
        <v>389.17160122652047</v>
      </c>
      <c r="AY36" s="23">
        <v>402.5003002231627</v>
      </c>
      <c r="AZ36" s="23">
        <v>411.10843400903053</v>
      </c>
      <c r="BA36" s="23">
        <v>398.22280517111597</v>
      </c>
      <c r="BB36" s="23">
        <v>388.05835396820481</v>
      </c>
      <c r="BC36" s="23">
        <v>421.1376022479871</v>
      </c>
      <c r="BD36" s="23">
        <v>474.74436618555347</v>
      </c>
      <c r="BE36" s="23">
        <v>471.38266730341883</v>
      </c>
      <c r="BF36" s="23">
        <v>512.90303666517627</v>
      </c>
      <c r="BG36" s="23">
        <v>521.66382269572</v>
      </c>
      <c r="BH36" s="23">
        <v>526.69114320369556</v>
      </c>
      <c r="BI36" s="23">
        <v>521.37839549870978</v>
      </c>
      <c r="BJ36" s="23">
        <v>542.89153606406455</v>
      </c>
      <c r="BK36" s="23">
        <v>545.70627734028767</v>
      </c>
      <c r="BL36" s="23">
        <v>513.6465610782592</v>
      </c>
      <c r="BM36" s="23">
        <v>533.3437630360562</v>
      </c>
      <c r="BN36" s="23">
        <v>540.75029795058015</v>
      </c>
    </row>
    <row r="37" spans="1:66" ht="16.5" x14ac:dyDescent="0.25">
      <c r="A37" s="23" t="s">
        <v>411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U37" s="23">
        <v>2.8086823372363785</v>
      </c>
      <c r="V37" s="23">
        <v>2.8972277765577501</v>
      </c>
      <c r="W37" s="23">
        <v>2.6331232529472022</v>
      </c>
      <c r="X37" s="23">
        <v>2.6158213287084555</v>
      </c>
      <c r="Y37" s="23">
        <v>2.5869876288286329</v>
      </c>
      <c r="Z37" s="23">
        <v>2.6171852137081246</v>
      </c>
      <c r="AA37" s="23">
        <v>2.5470841227288288</v>
      </c>
      <c r="AB37" s="23">
        <v>2.6220237377270643</v>
      </c>
      <c r="AC37" s="23">
        <v>2.62124210142892</v>
      </c>
      <c r="AD37" s="23">
        <v>2.5902312539572465</v>
      </c>
      <c r="AE37" s="23">
        <v>2.6343354611099126</v>
      </c>
      <c r="AF37" s="23">
        <v>2.6225457367640339</v>
      </c>
      <c r="AG37" s="23">
        <v>2.6709143375996618</v>
      </c>
      <c r="AH37" s="23">
        <v>2.5956263143484617</v>
      </c>
      <c r="AI37" s="23">
        <v>2.5681336495544298</v>
      </c>
      <c r="AJ37" s="23">
        <v>2.6140525587828494</v>
      </c>
      <c r="AK37" s="23">
        <v>2.5900432600795984</v>
      </c>
      <c r="AL37" s="23">
        <v>2.6061006493028462</v>
      </c>
      <c r="AM37" s="23">
        <v>2.9040326912342413</v>
      </c>
      <c r="AN37" s="23">
        <v>2.5847955058870236</v>
      </c>
      <c r="AO37" s="23">
        <v>2.8823874910224103</v>
      </c>
      <c r="AP37" s="23">
        <v>2.7103459343684513</v>
      </c>
      <c r="AQ37" s="23">
        <v>2.5824503933625111</v>
      </c>
      <c r="AR37" s="23">
        <v>2.5949786151601679</v>
      </c>
      <c r="AS37" s="23">
        <v>2.5961232822177713</v>
      </c>
      <c r="AT37" s="23">
        <v>2.5832222098207729</v>
      </c>
      <c r="AU37" s="23">
        <v>2.6039012979894389</v>
      </c>
      <c r="AV37" s="23">
        <v>2.57295675385665</v>
      </c>
      <c r="AW37" s="23">
        <v>2.8651491255386903</v>
      </c>
      <c r="AX37" s="23">
        <v>2.6089997505978317</v>
      </c>
      <c r="AY37" s="23">
        <v>2.5955071517378521</v>
      </c>
      <c r="AZ37" s="23">
        <v>2.533650207380945</v>
      </c>
      <c r="BA37" s="23">
        <v>2.60966075576418</v>
      </c>
      <c r="BB37" s="23">
        <v>2.6665982249304543</v>
      </c>
      <c r="BC37" s="23">
        <v>2.5436920428943015</v>
      </c>
      <c r="BD37" s="23">
        <v>2.2905329263355982</v>
      </c>
      <c r="BE37" s="23">
        <v>2.2584268912055601</v>
      </c>
      <c r="BF37" s="23">
        <v>2.1689475315017557</v>
      </c>
      <c r="BG37" s="23">
        <v>2.1804294987074293</v>
      </c>
      <c r="BH37" s="23">
        <v>2.1650928827630511</v>
      </c>
      <c r="BI37" s="23">
        <v>2.1652992846146879</v>
      </c>
      <c r="BJ37" s="23">
        <v>2.1813803222513855</v>
      </c>
      <c r="BK37" s="23">
        <v>2.1703642531916794</v>
      </c>
      <c r="BL37" s="23">
        <v>2.1613972321087265</v>
      </c>
      <c r="BM37" s="23">
        <v>2.1470048528965728</v>
      </c>
      <c r="BN37" s="23">
        <v>2.1195602664007582</v>
      </c>
    </row>
    <row r="38" spans="1:66" ht="16.5" x14ac:dyDescent="0.25">
      <c r="A38" s="23" t="s">
        <v>412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U38" s="23">
        <v>251.69080247639718</v>
      </c>
      <c r="V38" s="23">
        <v>227.30437956497744</v>
      </c>
      <c r="W38" s="23">
        <v>376.67565055650721</v>
      </c>
      <c r="X38" s="23">
        <v>258.86950375482991</v>
      </c>
      <c r="Y38" s="23">
        <v>252.85000720042007</v>
      </c>
      <c r="Z38" s="23">
        <v>264.05840835212911</v>
      </c>
      <c r="AA38" s="23">
        <v>229.31764712488445</v>
      </c>
      <c r="AB38" s="23">
        <v>221.21611030032457</v>
      </c>
      <c r="AC38" s="23">
        <v>264.10266033605228</v>
      </c>
      <c r="AD38" s="23">
        <v>255.21903078447039</v>
      </c>
      <c r="AE38" s="23">
        <v>218.6584434428639</v>
      </c>
      <c r="AF38" s="23">
        <v>263.2611247541833</v>
      </c>
      <c r="AG38" s="23">
        <v>262.61216037437111</v>
      </c>
      <c r="AH38" s="23">
        <v>272.93496340666991</v>
      </c>
      <c r="AI38" s="23">
        <v>269.97934922958245</v>
      </c>
      <c r="AJ38" s="23">
        <v>264.70956018863745</v>
      </c>
      <c r="AK38" s="23">
        <v>268.76905383802375</v>
      </c>
      <c r="AL38" s="23">
        <v>272.42172030536102</v>
      </c>
      <c r="AM38" s="23">
        <v>251.66334262365436</v>
      </c>
      <c r="AN38" s="23">
        <v>278.25467968517637</v>
      </c>
      <c r="AO38" s="23">
        <v>258.69268039394342</v>
      </c>
      <c r="AP38" s="23">
        <v>277.92164954355985</v>
      </c>
      <c r="AQ38" s="23">
        <v>301.63546942030553</v>
      </c>
      <c r="AR38" s="23">
        <v>296.93667145541173</v>
      </c>
      <c r="AS38" s="23">
        <v>296.47056673719743</v>
      </c>
      <c r="AT38" s="23">
        <v>296.4912159958792</v>
      </c>
      <c r="AU38" s="23">
        <v>296.70483667937049</v>
      </c>
      <c r="AV38" s="23">
        <v>295.19230069481802</v>
      </c>
      <c r="AW38" s="23">
        <v>267.67688630761853</v>
      </c>
      <c r="AX38" s="23">
        <v>298.2952794521396</v>
      </c>
      <c r="AY38" s="23">
        <v>304.39382978877649</v>
      </c>
      <c r="AZ38" s="23">
        <v>314.39956321353776</v>
      </c>
      <c r="BA38" s="23">
        <v>310.95606619484823</v>
      </c>
      <c r="BB38" s="23">
        <v>309.82837530271763</v>
      </c>
      <c r="BC38" s="23">
        <v>332.86690729399857</v>
      </c>
      <c r="BD38" s="23">
        <v>366.43560328688932</v>
      </c>
      <c r="BE38" s="23">
        <v>376.30803489411136</v>
      </c>
      <c r="BF38" s="23">
        <v>397.2507994425527</v>
      </c>
      <c r="BG38" s="23">
        <v>399.97260905284782</v>
      </c>
      <c r="BH38" s="23">
        <v>393.51446664232049</v>
      </c>
      <c r="BI38" s="23">
        <v>391.78780402443982</v>
      </c>
      <c r="BJ38" s="23">
        <v>399.4580175260117</v>
      </c>
      <c r="BK38" s="23">
        <v>403.36976417354794</v>
      </c>
      <c r="BL38" s="23">
        <v>396.41060236580086</v>
      </c>
      <c r="BM38" s="23">
        <v>416.00383786513686</v>
      </c>
      <c r="BN38" s="23">
        <v>423.23347723039836</v>
      </c>
    </row>
    <row r="39" spans="1:66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</row>
    <row r="40" spans="1:66" s="3" customFormat="1" ht="33" customHeight="1" x14ac:dyDescent="0.35">
      <c r="A40" s="159" t="s">
        <v>413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1"/>
      <c r="BJ40" s="2"/>
      <c r="BK40" s="2"/>
      <c r="BL40" s="2"/>
      <c r="BM40" s="2"/>
      <c r="BN40" s="2"/>
    </row>
    <row r="41" spans="1:66" ht="19.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</row>
    <row r="42" spans="1:66" ht="25.9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</row>
    <row r="43" spans="1:66" ht="25.9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</row>
    <row r="44" spans="1:66" ht="25.9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</row>
    <row r="45" spans="1:66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</row>
    <row r="46" spans="1:66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</row>
    <row r="47" spans="1:66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</row>
    <row r="48" spans="1:66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</row>
    <row r="49" spans="1:67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</row>
    <row r="50" spans="1:67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</row>
    <row r="51" spans="1:67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</row>
    <row r="52" spans="1:67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</row>
    <row r="53" spans="1:67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</row>
    <row r="54" spans="1:67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</row>
    <row r="55" spans="1:67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</row>
    <row r="56" spans="1:67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</row>
    <row r="57" spans="1:67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</row>
    <row r="58" spans="1:67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</row>
    <row r="59" spans="1:67" s="17" customFormat="1" ht="19.5" x14ac:dyDescent="0.3">
      <c r="A59" s="143" t="s">
        <v>414</v>
      </c>
      <c r="B59" s="145">
        <v>2020</v>
      </c>
      <c r="C59" s="146"/>
      <c r="D59" s="146"/>
      <c r="E59" s="146"/>
      <c r="F59" s="146"/>
      <c r="G59" s="147"/>
      <c r="H59" s="148">
        <v>2021</v>
      </c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2">
        <v>2022</v>
      </c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>
        <v>2023</v>
      </c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>
        <v>2024</v>
      </c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>
        <v>2025</v>
      </c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</row>
    <row r="60" spans="1:67" s="17" customFormat="1" ht="18.75" x14ac:dyDescent="0.3">
      <c r="A60" s="144" t="s">
        <v>415</v>
      </c>
      <c r="B60" s="43">
        <v>44013</v>
      </c>
      <c r="C60" s="43">
        <v>44044</v>
      </c>
      <c r="D60" s="43">
        <v>44075</v>
      </c>
      <c r="E60" s="43">
        <v>44105</v>
      </c>
      <c r="F60" s="43">
        <v>44136</v>
      </c>
      <c r="G60" s="43">
        <v>44166</v>
      </c>
      <c r="H60" s="43">
        <v>44197</v>
      </c>
      <c r="I60" s="43">
        <v>44228</v>
      </c>
      <c r="J60" s="43">
        <v>44256</v>
      </c>
      <c r="K60" s="43">
        <v>44287</v>
      </c>
      <c r="L60" s="43">
        <v>44317</v>
      </c>
      <c r="M60" s="43">
        <v>44348</v>
      </c>
      <c r="N60" s="43">
        <v>44378</v>
      </c>
      <c r="O60" s="43">
        <v>44409</v>
      </c>
      <c r="P60" s="43">
        <v>44440</v>
      </c>
      <c r="Q60" s="43">
        <v>44470</v>
      </c>
      <c r="R60" s="43">
        <v>44501</v>
      </c>
      <c r="S60" s="43">
        <v>44531</v>
      </c>
      <c r="T60" s="18">
        <v>44562</v>
      </c>
      <c r="U60" s="18">
        <v>44593</v>
      </c>
      <c r="V60" s="18">
        <v>44621</v>
      </c>
      <c r="W60" s="18">
        <v>44652</v>
      </c>
      <c r="X60" s="18">
        <v>44682</v>
      </c>
      <c r="Y60" s="18">
        <v>44713</v>
      </c>
      <c r="Z60" s="18">
        <v>44743</v>
      </c>
      <c r="AA60" s="18">
        <v>44774</v>
      </c>
      <c r="AB60" s="18">
        <v>44805</v>
      </c>
      <c r="AC60" s="18">
        <v>44835</v>
      </c>
      <c r="AD60" s="18">
        <v>44866</v>
      </c>
      <c r="AE60" s="18">
        <v>44896</v>
      </c>
      <c r="AF60" s="18">
        <v>44927</v>
      </c>
      <c r="AG60" s="18">
        <v>44958</v>
      </c>
      <c r="AH60" s="18">
        <v>44986</v>
      </c>
      <c r="AI60" s="18">
        <v>45017</v>
      </c>
      <c r="AJ60" s="18">
        <v>45047</v>
      </c>
      <c r="AK60" s="18">
        <v>45078</v>
      </c>
      <c r="AL60" s="18">
        <v>45108</v>
      </c>
      <c r="AM60" s="18">
        <v>45139</v>
      </c>
      <c r="AN60" s="18">
        <v>45170</v>
      </c>
      <c r="AO60" s="18">
        <v>45200</v>
      </c>
      <c r="AP60" s="18">
        <v>45231</v>
      </c>
      <c r="AQ60" s="18">
        <v>45261</v>
      </c>
      <c r="AR60" s="18">
        <v>45292</v>
      </c>
      <c r="AS60" s="18">
        <v>45323</v>
      </c>
      <c r="AT60" s="18">
        <v>45352</v>
      </c>
      <c r="AU60" s="18">
        <v>45383</v>
      </c>
      <c r="AV60" s="18">
        <v>45413</v>
      </c>
      <c r="AW60" s="18">
        <v>45444</v>
      </c>
      <c r="AX60" s="18">
        <v>45474</v>
      </c>
      <c r="AY60" s="18">
        <v>45505</v>
      </c>
      <c r="AZ60" s="18">
        <v>45536</v>
      </c>
      <c r="BA60" s="18">
        <v>45566</v>
      </c>
      <c r="BB60" s="18">
        <v>45597</v>
      </c>
      <c r="BC60" s="18">
        <v>45627</v>
      </c>
      <c r="BD60" s="18">
        <v>45658</v>
      </c>
      <c r="BE60" s="18">
        <v>45689</v>
      </c>
      <c r="BF60" s="18">
        <v>45717</v>
      </c>
      <c r="BG60" s="18">
        <v>45748</v>
      </c>
      <c r="BH60" s="18">
        <v>45778</v>
      </c>
      <c r="BI60" s="18">
        <v>45809</v>
      </c>
      <c r="BJ60" s="18">
        <v>45839</v>
      </c>
      <c r="BK60" s="18">
        <v>45870</v>
      </c>
      <c r="BL60" s="18">
        <v>45901</v>
      </c>
      <c r="BM60" s="18">
        <v>45931</v>
      </c>
      <c r="BN60" s="18">
        <v>45962</v>
      </c>
      <c r="BO60" s="18">
        <v>45992</v>
      </c>
    </row>
    <row r="61" spans="1:67" ht="26.25" customHeight="1" x14ac:dyDescent="0.25">
      <c r="A61" s="23" t="s">
        <v>416</v>
      </c>
      <c r="B61" s="45">
        <v>187384911.65999937</v>
      </c>
      <c r="C61" s="45">
        <v>199850866.9019984</v>
      </c>
      <c r="D61" s="45">
        <v>219527122.32199898</v>
      </c>
      <c r="E61" s="45">
        <v>250809301.03299898</v>
      </c>
      <c r="F61" s="45">
        <v>243733335.32599917</v>
      </c>
      <c r="G61" s="45">
        <v>261948753.39599904</v>
      </c>
      <c r="H61" s="45">
        <v>220196353.39699954</v>
      </c>
      <c r="I61" s="45">
        <v>209756244.4629986</v>
      </c>
      <c r="J61" s="45">
        <v>241042327.59799764</v>
      </c>
      <c r="K61" s="45">
        <v>225231324.32999837</v>
      </c>
      <c r="L61" s="45">
        <v>200893020.68599796</v>
      </c>
      <c r="M61" s="45">
        <v>205518197.18099892</v>
      </c>
      <c r="N61" s="45">
        <v>201690499.16499785</v>
      </c>
      <c r="O61" s="45">
        <v>198754741.66999733</v>
      </c>
      <c r="P61" s="45">
        <v>238371850.03599849</v>
      </c>
      <c r="Q61" s="45">
        <v>256297019.19199848</v>
      </c>
      <c r="R61" s="45">
        <v>217354356.32999831</v>
      </c>
      <c r="S61" s="45">
        <v>245630530.60199723</v>
      </c>
      <c r="T61" s="45">
        <v>244242686.73999986</v>
      </c>
      <c r="U61" s="45">
        <v>232814594.98699963</v>
      </c>
      <c r="V61" s="45">
        <v>266589337.28300017</v>
      </c>
      <c r="W61" s="45">
        <v>197430860.91099894</v>
      </c>
      <c r="X61" s="45">
        <v>191043776.6960004</v>
      </c>
      <c r="Y61" s="45">
        <v>185511280.23800111</v>
      </c>
      <c r="Z61" s="45">
        <v>177675785.81800032</v>
      </c>
      <c r="AA61" s="45">
        <v>196024174.85699949</v>
      </c>
      <c r="AB61" s="45">
        <v>221310245.61000144</v>
      </c>
      <c r="AC61" s="45">
        <v>207179176.41200125</v>
      </c>
      <c r="AD61" s="45">
        <v>210946888.98300102</v>
      </c>
      <c r="AE61" s="45">
        <v>263182156.12800038</v>
      </c>
      <c r="AF61" s="45">
        <v>212929896.17300001</v>
      </c>
      <c r="AG61" s="45">
        <v>210531476.69900066</v>
      </c>
      <c r="AH61" s="45">
        <v>225689105.9420009</v>
      </c>
      <c r="AI61" s="45">
        <v>213348872.97699976</v>
      </c>
      <c r="AJ61" s="45">
        <v>205541350.05799872</v>
      </c>
      <c r="AK61" s="45">
        <v>196260278.92699951</v>
      </c>
      <c r="AL61" s="45">
        <v>189706127.9299995</v>
      </c>
      <c r="AM61" s="45">
        <v>202376927.80499989</v>
      </c>
      <c r="AN61" s="45">
        <v>229237229.49899924</v>
      </c>
      <c r="AO61" s="45">
        <v>234835279.21699941</v>
      </c>
      <c r="AP61" s="45">
        <v>235639353.824</v>
      </c>
      <c r="AQ61" s="45">
        <v>286743925.90799987</v>
      </c>
      <c r="AR61" s="45">
        <v>242595557.68099979</v>
      </c>
      <c r="AS61" s="45">
        <v>240483360.79699928</v>
      </c>
      <c r="AT61" s="45">
        <v>248698640.24899846</v>
      </c>
      <c r="AU61" s="45">
        <v>233077796.67399886</v>
      </c>
      <c r="AV61" s="45">
        <v>227191048.62799948</v>
      </c>
      <c r="AW61" s="45">
        <v>235485384.62599954</v>
      </c>
      <c r="AX61" s="45">
        <v>216344588.32299986</v>
      </c>
      <c r="AY61" s="45">
        <v>225409149.33499944</v>
      </c>
      <c r="AZ61" s="45">
        <v>246451547.75999892</v>
      </c>
      <c r="BA61" s="45">
        <v>253064951.62899956</v>
      </c>
      <c r="BB61" s="45">
        <v>246374012.9699994</v>
      </c>
      <c r="BC61" s="45">
        <v>263651834.65399846</v>
      </c>
      <c r="BD61" s="45">
        <v>234282918.16999882</v>
      </c>
      <c r="BE61" s="45">
        <v>246205657.93799976</v>
      </c>
      <c r="BF61" s="45">
        <v>265705186.99999842</v>
      </c>
      <c r="BG61" s="45">
        <v>247621707.2029995</v>
      </c>
      <c r="BH61" s="45">
        <v>220935899.93400061</v>
      </c>
      <c r="BI61" s="45">
        <v>208787710.66400078</v>
      </c>
      <c r="BJ61" s="45">
        <v>211481208.50000036</v>
      </c>
      <c r="BK61" s="45">
        <v>216418386.18000007</v>
      </c>
      <c r="BL61" s="45">
        <v>245219444.91700086</v>
      </c>
      <c r="BM61" s="45">
        <v>239043962.14000109</v>
      </c>
      <c r="BN61" s="45">
        <v>219217199.17599964</v>
      </c>
    </row>
    <row r="62" spans="1:67" ht="24.75" customHeight="1" x14ac:dyDescent="0.25">
      <c r="A62" s="23" t="s">
        <v>417</v>
      </c>
      <c r="B62" s="45">
        <v>8320060.8629999794</v>
      </c>
      <c r="C62" s="45">
        <v>8412270.159999989</v>
      </c>
      <c r="D62" s="45">
        <v>10443507.979999973</v>
      </c>
      <c r="E62" s="45">
        <v>13569475.849999959</v>
      </c>
      <c r="F62" s="45">
        <v>14964306.939999932</v>
      </c>
      <c r="G62" s="45">
        <v>18478096.249999955</v>
      </c>
      <c r="H62" s="45">
        <v>13723758.379999952</v>
      </c>
      <c r="I62" s="45">
        <v>15908770.54999995</v>
      </c>
      <c r="J62" s="45">
        <v>24012944.151000042</v>
      </c>
      <c r="K62" s="45">
        <v>25551510.147000004</v>
      </c>
      <c r="L62" s="45">
        <v>22919121.196000006</v>
      </c>
      <c r="M62" s="45">
        <v>25710059.653999981</v>
      </c>
      <c r="N62" s="45">
        <v>24314079.36699998</v>
      </c>
      <c r="O62" s="45">
        <v>20935950.349999998</v>
      </c>
      <c r="P62" s="45">
        <v>21730226.489999998</v>
      </c>
      <c r="Q62" s="45">
        <v>19229536.933999997</v>
      </c>
      <c r="R62" s="45">
        <v>16251944.474000014</v>
      </c>
      <c r="S62" s="45">
        <v>21136803.428000007</v>
      </c>
      <c r="T62" s="45">
        <v>26997977.814000033</v>
      </c>
      <c r="U62" s="45">
        <v>27362217.833000027</v>
      </c>
      <c r="V62" s="45">
        <v>39062513.999999985</v>
      </c>
      <c r="W62" s="45">
        <v>16716649.9</v>
      </c>
      <c r="X62" s="45">
        <v>18974639.240000006</v>
      </c>
      <c r="Y62" s="45">
        <v>19791477.45000001</v>
      </c>
      <c r="Z62" s="45">
        <v>20236906.180000007</v>
      </c>
      <c r="AA62" s="45">
        <v>22898906.579999987</v>
      </c>
      <c r="AB62" s="45">
        <v>26297919.440000013</v>
      </c>
      <c r="AC62" s="45">
        <v>26950366.679999977</v>
      </c>
      <c r="AD62" s="45">
        <v>28580280.970000003</v>
      </c>
      <c r="AE62" s="45">
        <v>33803687.87000002</v>
      </c>
      <c r="AF62" s="45">
        <v>27217796.288000025</v>
      </c>
      <c r="AG62" s="45">
        <v>30769262.400000021</v>
      </c>
      <c r="AH62" s="45">
        <v>34948254.130000018</v>
      </c>
      <c r="AI62" s="45">
        <v>31284186.029999979</v>
      </c>
      <c r="AJ62" s="45">
        <v>26942010.969999995</v>
      </c>
      <c r="AK62" s="45">
        <v>25978233.402999993</v>
      </c>
      <c r="AL62" s="45">
        <v>25210342.899999999</v>
      </c>
      <c r="AM62" s="45">
        <v>29431905.779999997</v>
      </c>
      <c r="AN62" s="45">
        <v>26587622.419000037</v>
      </c>
      <c r="AO62" s="45">
        <v>30757113.222000033</v>
      </c>
      <c r="AP62" s="45">
        <v>30054448.290000021</v>
      </c>
      <c r="AQ62" s="45">
        <v>35324953.30999998</v>
      </c>
      <c r="AR62" s="45">
        <v>32142900.519999996</v>
      </c>
      <c r="AS62" s="45">
        <v>33770985.350000001</v>
      </c>
      <c r="AT62" s="45">
        <v>37361777.178999975</v>
      </c>
      <c r="AU62" s="45">
        <v>34944518.860999994</v>
      </c>
      <c r="AV62" s="45">
        <v>31308738.716000009</v>
      </c>
      <c r="AW62" s="45">
        <v>28637456.888999995</v>
      </c>
      <c r="AX62" s="45">
        <v>28272177.109999999</v>
      </c>
      <c r="AY62" s="45">
        <v>25352317.649999991</v>
      </c>
      <c r="AZ62" s="45">
        <v>26980936.559999973</v>
      </c>
      <c r="BA62" s="45">
        <v>30306616.089999989</v>
      </c>
      <c r="BB62" s="45">
        <v>29668585.537999988</v>
      </c>
      <c r="BC62" s="45">
        <v>30450023.849999979</v>
      </c>
      <c r="BD62" s="45">
        <v>26587129.544</v>
      </c>
      <c r="BE62" s="45">
        <v>30687068.240000006</v>
      </c>
      <c r="BF62" s="45">
        <v>32439116.428000018</v>
      </c>
      <c r="BG62" s="45">
        <v>31623524.910000015</v>
      </c>
      <c r="BH62" s="45">
        <v>25270565.210000001</v>
      </c>
      <c r="BI62" s="45">
        <v>21609319.129000004</v>
      </c>
      <c r="BJ62" s="45">
        <v>23762258.359999988</v>
      </c>
      <c r="BK62" s="45">
        <v>22446892.670000002</v>
      </c>
      <c r="BL62" s="45">
        <v>24823578.460000005</v>
      </c>
      <c r="BM62" s="45">
        <v>28383791.960000001</v>
      </c>
      <c r="BN62" s="45">
        <v>25077339.98</v>
      </c>
    </row>
    <row r="63" spans="1:67" ht="23.25" customHeight="1" x14ac:dyDescent="0.25">
      <c r="A63" s="23" t="s">
        <v>418</v>
      </c>
      <c r="B63" s="45">
        <v>738055.87999999977</v>
      </c>
      <c r="C63" s="45">
        <v>921690.18999999971</v>
      </c>
      <c r="D63" s="45">
        <v>1012877.3319999997</v>
      </c>
      <c r="E63" s="45">
        <v>1317968.1780000001</v>
      </c>
      <c r="F63" s="45">
        <v>1705643.4720000005</v>
      </c>
      <c r="G63" s="45">
        <v>1901712.8680000012</v>
      </c>
      <c r="H63" s="45">
        <v>1746468.8820000004</v>
      </c>
      <c r="I63" s="45">
        <v>1808108.2920000008</v>
      </c>
      <c r="J63" s="45">
        <v>2394292.7450000015</v>
      </c>
      <c r="K63" s="45">
        <v>2426690.557</v>
      </c>
      <c r="L63" s="45">
        <v>2333090.4079999998</v>
      </c>
      <c r="M63" s="45">
        <v>2409505.1299999994</v>
      </c>
      <c r="N63" s="45">
        <v>3434637.2390000005</v>
      </c>
      <c r="O63" s="45">
        <v>3373636.0250000004</v>
      </c>
      <c r="P63" s="45">
        <v>4018785.9540000018</v>
      </c>
      <c r="Q63" s="45">
        <v>4263845.3589999992</v>
      </c>
      <c r="R63" s="45">
        <v>4236889.6229999997</v>
      </c>
      <c r="S63" s="45">
        <v>5733130.0149999997</v>
      </c>
      <c r="T63" s="45">
        <v>3748645.5830000015</v>
      </c>
      <c r="U63" s="45">
        <v>6484894.1229999987</v>
      </c>
      <c r="V63" s="45">
        <v>11170830.184000002</v>
      </c>
      <c r="W63" s="45">
        <v>5739535.549999998</v>
      </c>
      <c r="X63" s="45">
        <v>6422679.675999999</v>
      </c>
      <c r="Y63" s="45">
        <v>6634078.9849999994</v>
      </c>
      <c r="Z63" s="45">
        <v>6819534.873999998</v>
      </c>
      <c r="AA63" s="45">
        <v>8432802.8319999948</v>
      </c>
      <c r="AB63" s="45">
        <v>8942181.9149999954</v>
      </c>
      <c r="AC63" s="45">
        <v>10273434.119999999</v>
      </c>
      <c r="AD63" s="45">
        <v>10620440.287</v>
      </c>
      <c r="AE63" s="45">
        <v>12653979.265000001</v>
      </c>
      <c r="AF63" s="45">
        <v>9916388.8400000017</v>
      </c>
      <c r="AG63" s="45">
        <v>11869088.269999998</v>
      </c>
      <c r="AH63" s="45">
        <v>13066541.487999996</v>
      </c>
      <c r="AI63" s="45">
        <v>11436351.532999998</v>
      </c>
      <c r="AJ63" s="45">
        <v>10233437.574000001</v>
      </c>
      <c r="AK63" s="45">
        <v>10348724.868999995</v>
      </c>
      <c r="AL63" s="45">
        <v>9931373.4519999996</v>
      </c>
      <c r="AM63" s="45">
        <v>10810262.425000003</v>
      </c>
      <c r="AN63" s="45">
        <v>10423527.754999999</v>
      </c>
      <c r="AO63" s="45">
        <v>11427697.553999998</v>
      </c>
      <c r="AP63" s="45">
        <v>11479661.823000001</v>
      </c>
      <c r="AQ63" s="45">
        <v>13700495.367999995</v>
      </c>
      <c r="AR63" s="45">
        <v>13321022.092000002</v>
      </c>
      <c r="AS63" s="45">
        <v>14107909.165999988</v>
      </c>
      <c r="AT63" s="45">
        <v>15671637.378000002</v>
      </c>
      <c r="AU63" s="45">
        <v>15157315.303999998</v>
      </c>
      <c r="AV63" s="45">
        <v>13514810.591000007</v>
      </c>
      <c r="AW63" s="45">
        <v>12278889.591000004</v>
      </c>
      <c r="AX63" s="45">
        <v>12022884.790000003</v>
      </c>
      <c r="AY63" s="45">
        <v>11642498.217999997</v>
      </c>
      <c r="AZ63" s="45">
        <v>13935217.031000005</v>
      </c>
      <c r="BA63" s="45">
        <v>14806378.365999997</v>
      </c>
      <c r="BB63" s="45">
        <v>16107905.070999995</v>
      </c>
      <c r="BC63" s="45">
        <v>17261584.364</v>
      </c>
      <c r="BD63" s="45">
        <v>15354748.876000004</v>
      </c>
      <c r="BE63" s="45">
        <v>18151021.963000007</v>
      </c>
      <c r="BF63" s="45">
        <v>18896225.510999985</v>
      </c>
      <c r="BG63" s="45">
        <v>18500780.587000001</v>
      </c>
      <c r="BH63" s="45">
        <v>15885867.170000011</v>
      </c>
      <c r="BI63" s="45">
        <v>12537594.48</v>
      </c>
      <c r="BJ63" s="45">
        <v>12168423.936000008</v>
      </c>
      <c r="BK63" s="45">
        <v>12150457.619999997</v>
      </c>
      <c r="BL63" s="45">
        <v>13651000.740000002</v>
      </c>
      <c r="BM63" s="45">
        <v>16128384.869999995</v>
      </c>
      <c r="BN63" s="45">
        <v>15119491.750000004</v>
      </c>
    </row>
    <row r="64" spans="1:67" ht="26.25" customHeight="1" x14ac:dyDescent="0.25">
      <c r="A64" s="23" t="s">
        <v>419</v>
      </c>
      <c r="B64" s="45">
        <v>20494884.789999995</v>
      </c>
      <c r="C64" s="45">
        <v>19082400.000000011</v>
      </c>
      <c r="D64" s="45">
        <v>18117187.500000007</v>
      </c>
      <c r="E64" s="45">
        <v>18819960.280000005</v>
      </c>
      <c r="F64" s="45">
        <v>20027096.009999994</v>
      </c>
      <c r="G64" s="45">
        <v>22357578.249999993</v>
      </c>
      <c r="H64" s="45">
        <v>18410908.260000002</v>
      </c>
      <c r="I64" s="45">
        <v>20823944.149999987</v>
      </c>
      <c r="J64" s="45">
        <v>25040370.620000005</v>
      </c>
      <c r="K64" s="45">
        <v>23112831.480000012</v>
      </c>
      <c r="L64" s="45">
        <v>19064320.189999998</v>
      </c>
      <c r="M64" s="45">
        <v>17012061.860000011</v>
      </c>
      <c r="N64" s="45">
        <v>16761026.820000004</v>
      </c>
      <c r="O64" s="45">
        <v>17975872.989999995</v>
      </c>
      <c r="P64" s="45">
        <v>20600642.339999992</v>
      </c>
      <c r="Q64" s="45">
        <v>23907819.840000007</v>
      </c>
      <c r="R64" s="45">
        <v>22734482.059999987</v>
      </c>
      <c r="S64" s="45">
        <v>23634447.080000002</v>
      </c>
      <c r="T64" s="45">
        <v>18671353.309999999</v>
      </c>
      <c r="U64" s="45">
        <v>19325018.610000018</v>
      </c>
      <c r="V64" s="45">
        <v>47193746.080000073</v>
      </c>
      <c r="W64" s="45">
        <v>24418443.659999985</v>
      </c>
      <c r="X64" s="45">
        <v>20487962.209999986</v>
      </c>
      <c r="Y64" s="45">
        <v>20292105.240000002</v>
      </c>
      <c r="Z64" s="45">
        <v>18585773.729999986</v>
      </c>
      <c r="AA64" s="45">
        <v>19341790.530000009</v>
      </c>
      <c r="AB64" s="45">
        <v>21025610.999999993</v>
      </c>
      <c r="AC64" s="45">
        <v>23698736.13000001</v>
      </c>
      <c r="AD64" s="45">
        <v>24382101.070000004</v>
      </c>
      <c r="AE64" s="45">
        <v>25748009.459999993</v>
      </c>
      <c r="AF64" s="45">
        <v>22289308.260000009</v>
      </c>
      <c r="AG64" s="45">
        <v>20843890.640000001</v>
      </c>
      <c r="AH64" s="45">
        <v>23166657.419999994</v>
      </c>
      <c r="AI64" s="45">
        <v>20996558.600000013</v>
      </c>
      <c r="AJ64" s="45">
        <v>20517523.600000001</v>
      </c>
      <c r="AK64" s="45">
        <v>20287890.250000019</v>
      </c>
      <c r="AL64" s="45">
        <v>18732105.150000002</v>
      </c>
      <c r="AM64" s="45">
        <v>22859236.719999999</v>
      </c>
      <c r="AN64" s="45">
        <v>20325808.721999988</v>
      </c>
      <c r="AO64" s="45">
        <v>25031214.988000017</v>
      </c>
      <c r="AP64" s="45">
        <v>24450440.65000001</v>
      </c>
      <c r="AQ64" s="45">
        <v>24875714.519999996</v>
      </c>
      <c r="AR64" s="45">
        <v>20741142.539999992</v>
      </c>
      <c r="AS64" s="45">
        <v>23665305.739999998</v>
      </c>
      <c r="AT64" s="45">
        <v>23587790.969999999</v>
      </c>
      <c r="AU64" s="45">
        <v>21764735.170000002</v>
      </c>
      <c r="AV64" s="45">
        <v>21636841.950000003</v>
      </c>
      <c r="AW64" s="45">
        <v>20116649.050000001</v>
      </c>
      <c r="AX64" s="45">
        <v>20868500.150000006</v>
      </c>
      <c r="AY64" s="45">
        <v>20763046.010000002</v>
      </c>
      <c r="AZ64" s="45">
        <v>22784423.410000004</v>
      </c>
      <c r="BA64" s="45">
        <v>26245810.608999997</v>
      </c>
      <c r="BB64" s="45">
        <v>26528837.574999996</v>
      </c>
      <c r="BC64" s="45">
        <v>25435879.741000008</v>
      </c>
      <c r="BD64" s="45">
        <v>22798164.640000001</v>
      </c>
      <c r="BE64" s="45">
        <v>25502593.600000001</v>
      </c>
      <c r="BF64" s="45">
        <v>27630311.700000003</v>
      </c>
      <c r="BG64" s="45">
        <v>26160271.449999996</v>
      </c>
      <c r="BH64" s="45">
        <v>14946682.319999995</v>
      </c>
      <c r="BI64" s="45">
        <v>6490714.6200000001</v>
      </c>
      <c r="BJ64" s="45">
        <v>12509918.600000003</v>
      </c>
      <c r="BK64" s="45">
        <v>14324663.880000001</v>
      </c>
      <c r="BL64" s="45">
        <v>15445514.710000012</v>
      </c>
      <c r="BM64" s="45">
        <v>18483900.849999998</v>
      </c>
      <c r="BN64" s="45">
        <v>19982455.290000007</v>
      </c>
    </row>
    <row r="65" spans="1:67" ht="27" customHeight="1" x14ac:dyDescent="0.25">
      <c r="A65" s="23" t="s">
        <v>420</v>
      </c>
      <c r="B65" s="45">
        <v>107459629.1199999</v>
      </c>
      <c r="C65" s="45">
        <v>149658467.1119999</v>
      </c>
      <c r="D65" s="45">
        <v>173453095.17199972</v>
      </c>
      <c r="E65" s="45">
        <v>202050282.51299965</v>
      </c>
      <c r="F65" s="45">
        <v>196869467.93799955</v>
      </c>
      <c r="G65" s="45">
        <v>211531256.28599927</v>
      </c>
      <c r="H65" s="45">
        <v>179826226.60699984</v>
      </c>
      <c r="I65" s="45">
        <v>173610224.30299947</v>
      </c>
      <c r="J65" s="45">
        <v>199990134.58799925</v>
      </c>
      <c r="K65" s="45">
        <v>186250859.37999961</v>
      </c>
      <c r="L65" s="45">
        <v>162696824.23599923</v>
      </c>
      <c r="M65" s="45">
        <v>165930540.37099957</v>
      </c>
      <c r="N65" s="45">
        <v>160367465.79499939</v>
      </c>
      <c r="O65" s="45">
        <v>158057372.01999936</v>
      </c>
      <c r="P65" s="45">
        <v>194365281.28599948</v>
      </c>
      <c r="Q65" s="45">
        <v>212692468.61199939</v>
      </c>
      <c r="R65" s="45">
        <v>181949289.56999952</v>
      </c>
      <c r="S65" s="45">
        <v>206595545.09199929</v>
      </c>
      <c r="T65" s="45">
        <v>199479095.62999982</v>
      </c>
      <c r="U65" s="45">
        <v>191170326.39699981</v>
      </c>
      <c r="V65" s="45">
        <v>221203508.69299942</v>
      </c>
      <c r="W65" s="45">
        <v>160183973.63099957</v>
      </c>
      <c r="X65" s="45">
        <v>149830252.59600002</v>
      </c>
      <c r="Y65" s="45">
        <v>147542066.26800016</v>
      </c>
      <c r="Z65" s="45">
        <v>139971151.33800006</v>
      </c>
      <c r="AA65" s="45">
        <v>155493911.87700003</v>
      </c>
      <c r="AB65" s="45">
        <v>181817526.60000017</v>
      </c>
      <c r="AC65" s="45">
        <v>173435341.72500008</v>
      </c>
      <c r="AD65" s="45">
        <v>179258619.88300011</v>
      </c>
      <c r="AE65" s="45">
        <v>223488928.74799964</v>
      </c>
      <c r="AF65" s="45">
        <v>177446027.56299967</v>
      </c>
      <c r="AG65" s="45">
        <v>178761354.63900006</v>
      </c>
      <c r="AH65" s="45">
        <v>191798532.72200024</v>
      </c>
      <c r="AI65" s="45">
        <v>179345950.51699999</v>
      </c>
      <c r="AJ65" s="45">
        <v>171181052.25799984</v>
      </c>
      <c r="AK65" s="45">
        <v>160747958.20700014</v>
      </c>
      <c r="AL65" s="45">
        <v>153980602.46000019</v>
      </c>
      <c r="AM65" s="45">
        <v>163211240.36500001</v>
      </c>
      <c r="AN65" s="45">
        <v>186957191.22899991</v>
      </c>
      <c r="AO65" s="45">
        <v>195416296.47699994</v>
      </c>
      <c r="AP65" s="45">
        <v>196549802.25400019</v>
      </c>
      <c r="AQ65" s="45">
        <v>236054663.90800026</v>
      </c>
      <c r="AR65" s="45">
        <v>199043090.77100003</v>
      </c>
      <c r="AS65" s="45">
        <v>198480338.037</v>
      </c>
      <c r="AT65" s="45">
        <v>205485481.45899984</v>
      </c>
      <c r="AU65" s="45">
        <v>191102119.51400012</v>
      </c>
      <c r="AV65" s="45">
        <v>182394047.93799993</v>
      </c>
      <c r="AW65" s="45">
        <v>186438432.9460001</v>
      </c>
      <c r="AX65" s="45">
        <v>168977465.59300002</v>
      </c>
      <c r="AY65" s="45">
        <v>174948258.65500003</v>
      </c>
      <c r="AZ65" s="45">
        <v>193548068.13999987</v>
      </c>
      <c r="BA65" s="45">
        <v>202379587.45899978</v>
      </c>
      <c r="BB65" s="45">
        <v>199969636.93000004</v>
      </c>
      <c r="BC65" s="45">
        <v>213107201.18399972</v>
      </c>
      <c r="BD65" s="45">
        <v>186778061.27999988</v>
      </c>
      <c r="BE65" s="45">
        <v>203555107.76799965</v>
      </c>
      <c r="BF65" s="45">
        <v>214200934.69999987</v>
      </c>
      <c r="BG65" s="45">
        <v>197386420.20299971</v>
      </c>
      <c r="BH65" s="45">
        <v>170929661.55399984</v>
      </c>
      <c r="BI65" s="45">
        <v>160174750.99399978</v>
      </c>
      <c r="BJ65" s="45">
        <v>159193353.90999976</v>
      </c>
      <c r="BK65" s="45">
        <v>163833946.30999988</v>
      </c>
      <c r="BL65" s="45">
        <v>194963426.97699985</v>
      </c>
      <c r="BM65" s="45">
        <v>194989420.22999981</v>
      </c>
      <c r="BN65" s="45">
        <v>179232818.75599983</v>
      </c>
      <c r="BO65" s="22"/>
    </row>
    <row r="66" spans="1:67" ht="24.75" customHeight="1" x14ac:dyDescent="0.25">
      <c r="A66" s="23" t="s">
        <v>421</v>
      </c>
      <c r="B66" s="45">
        <v>5067161.7029999923</v>
      </c>
      <c r="C66" s="45">
        <v>6932718.2199999932</v>
      </c>
      <c r="D66" s="45">
        <v>8956362.5999999791</v>
      </c>
      <c r="E66" s="45">
        <v>11590660.519999973</v>
      </c>
      <c r="F66" s="45">
        <v>13327648.849999944</v>
      </c>
      <c r="G66" s="45">
        <v>16135371.449999955</v>
      </c>
      <c r="H66" s="45">
        <v>11478863.959999956</v>
      </c>
      <c r="I66" s="45">
        <v>13724477.909999941</v>
      </c>
      <c r="J66" s="45">
        <v>21249500.191</v>
      </c>
      <c r="K66" s="45">
        <v>22831117.737000003</v>
      </c>
      <c r="L66" s="45">
        <v>20540889.956000008</v>
      </c>
      <c r="M66" s="45">
        <v>23119272.813999984</v>
      </c>
      <c r="N66" s="45">
        <v>21128057.846999977</v>
      </c>
      <c r="O66" s="45">
        <v>18268338.949999988</v>
      </c>
      <c r="P66" s="45">
        <v>18868702.970000014</v>
      </c>
      <c r="Q66" s="45">
        <v>16295801.153999994</v>
      </c>
      <c r="R66" s="45">
        <v>13114868.39400002</v>
      </c>
      <c r="S66" s="45">
        <v>16303480.995999994</v>
      </c>
      <c r="T66" s="45">
        <v>22091207.154000014</v>
      </c>
      <c r="U66" s="45">
        <v>21890607.219000019</v>
      </c>
      <c r="V66" s="45">
        <v>29678425.799999997</v>
      </c>
      <c r="W66" s="45">
        <v>12394818.969999997</v>
      </c>
      <c r="X66" s="45">
        <v>13519865.019999996</v>
      </c>
      <c r="Y66" s="45">
        <v>14962411.869999999</v>
      </c>
      <c r="Z66" s="45">
        <v>16019831.440000005</v>
      </c>
      <c r="AA66" s="45">
        <v>18443613.289999992</v>
      </c>
      <c r="AB66" s="45">
        <v>21125600.91</v>
      </c>
      <c r="AC66" s="45">
        <v>21748902.949999988</v>
      </c>
      <c r="AD66" s="45">
        <v>22856308.489999995</v>
      </c>
      <c r="AE66" s="45">
        <v>26701282.640000004</v>
      </c>
      <c r="AF66" s="45">
        <v>20637233.918000028</v>
      </c>
      <c r="AG66" s="45">
        <v>24054636.670000006</v>
      </c>
      <c r="AH66" s="45">
        <v>26836144.340000004</v>
      </c>
      <c r="AI66" s="45">
        <v>24236113.239999983</v>
      </c>
      <c r="AJ66" s="45">
        <v>20460155.369999997</v>
      </c>
      <c r="AK66" s="45">
        <v>20020091.432999995</v>
      </c>
      <c r="AL66" s="45">
        <v>19545637.560000002</v>
      </c>
      <c r="AM66" s="45">
        <v>22528674.539999999</v>
      </c>
      <c r="AN66" s="45">
        <v>20710108.709000021</v>
      </c>
      <c r="AO66" s="45">
        <v>24014551.852000017</v>
      </c>
      <c r="AP66" s="45">
        <v>22899469.370000008</v>
      </c>
      <c r="AQ66" s="45">
        <v>28147498.309999987</v>
      </c>
      <c r="AR66" s="45">
        <v>25078707.639999993</v>
      </c>
      <c r="AS66" s="45">
        <v>26351034.389999993</v>
      </c>
      <c r="AT66" s="45">
        <v>28920198.778999995</v>
      </c>
      <c r="AU66" s="45">
        <v>26554372.360999987</v>
      </c>
      <c r="AV66" s="45">
        <v>23569315.626000009</v>
      </c>
      <c r="AW66" s="45">
        <v>21144598.318999998</v>
      </c>
      <c r="AX66" s="45">
        <v>21707738.480000004</v>
      </c>
      <c r="AY66" s="45">
        <v>18676211.43</v>
      </c>
      <c r="AZ66" s="45">
        <v>20095830.519999985</v>
      </c>
      <c r="BA66" s="45">
        <v>22176955.209999997</v>
      </c>
      <c r="BB66" s="45">
        <v>21093269.078000009</v>
      </c>
      <c r="BC66" s="45">
        <v>21762039.339999981</v>
      </c>
      <c r="BD66" s="45">
        <v>18963506.593999989</v>
      </c>
      <c r="BE66" s="45">
        <v>23201869.900000002</v>
      </c>
      <c r="BF66" s="45">
        <v>23734832.897999994</v>
      </c>
      <c r="BG66" s="45">
        <v>23143354.68</v>
      </c>
      <c r="BH66" s="45">
        <v>17754876.649999999</v>
      </c>
      <c r="BI66" s="45">
        <v>15819643.609000016</v>
      </c>
      <c r="BJ66" s="45">
        <v>17858752.959999986</v>
      </c>
      <c r="BK66" s="45">
        <v>17068628.960000005</v>
      </c>
      <c r="BL66" s="45">
        <v>18761301.809999995</v>
      </c>
      <c r="BM66" s="45">
        <v>21258587.880000003</v>
      </c>
      <c r="BN66" s="45">
        <v>18863404.190000001</v>
      </c>
      <c r="BO66" s="22"/>
    </row>
    <row r="67" spans="1:67" ht="24.75" customHeight="1" x14ac:dyDescent="0.25">
      <c r="A67" s="23" t="s">
        <v>422</v>
      </c>
      <c r="B67" s="45">
        <v>354618.8299999999</v>
      </c>
      <c r="C67" s="45">
        <v>411993.91</v>
      </c>
      <c r="D67" s="45">
        <v>480302.60199999996</v>
      </c>
      <c r="E67" s="45">
        <v>722061.59799999977</v>
      </c>
      <c r="F67" s="45">
        <v>928059.50200000009</v>
      </c>
      <c r="G67" s="45">
        <v>1035332.8679999999</v>
      </c>
      <c r="H67" s="45">
        <v>803964.54199999978</v>
      </c>
      <c r="I67" s="45">
        <v>858337.40199999977</v>
      </c>
      <c r="J67" s="45">
        <v>1268260.115</v>
      </c>
      <c r="K67" s="45">
        <v>1249111.5970000001</v>
      </c>
      <c r="L67" s="45">
        <v>1026885.6979999999</v>
      </c>
      <c r="M67" s="45">
        <v>1229227.25</v>
      </c>
      <c r="N67" s="45">
        <v>1942201.1429999995</v>
      </c>
      <c r="O67" s="45">
        <v>1822401.395</v>
      </c>
      <c r="P67" s="45">
        <v>2403794.5540000005</v>
      </c>
      <c r="Q67" s="45">
        <v>2469620</v>
      </c>
      <c r="R67" s="45">
        <v>2060025.0129999998</v>
      </c>
      <c r="S67" s="45">
        <v>2569278.1869999995</v>
      </c>
      <c r="T67" s="45">
        <v>141556.90299999999</v>
      </c>
      <c r="U67" s="45">
        <v>2587289.112999999</v>
      </c>
      <c r="V67" s="45">
        <v>5558357.9739999985</v>
      </c>
      <c r="W67" s="45">
        <v>2793367.8099999982</v>
      </c>
      <c r="X67" s="45">
        <v>3127093.8659999999</v>
      </c>
      <c r="Y67" s="45">
        <v>3307263.9759999998</v>
      </c>
      <c r="Z67" s="45">
        <v>3541193.5839999993</v>
      </c>
      <c r="AA67" s="45">
        <v>4685574.1679999987</v>
      </c>
      <c r="AB67" s="45">
        <v>5345390.7549999999</v>
      </c>
      <c r="AC67" s="45">
        <v>6100818.5900000017</v>
      </c>
      <c r="AD67" s="45">
        <v>6231911.723000003</v>
      </c>
      <c r="AE67" s="45">
        <v>7394795.9349999996</v>
      </c>
      <c r="AF67" s="45">
        <v>5763605.6699999953</v>
      </c>
      <c r="AG67" s="45">
        <v>7247160.7899999982</v>
      </c>
      <c r="AH67" s="45">
        <v>7764239.0379999932</v>
      </c>
      <c r="AI67" s="45">
        <v>6686066.183000003</v>
      </c>
      <c r="AJ67" s="45">
        <v>6130680.0709999977</v>
      </c>
      <c r="AK67" s="45">
        <v>6263095.9489999991</v>
      </c>
      <c r="AL67" s="45">
        <v>5977579.7720000008</v>
      </c>
      <c r="AM67" s="45">
        <v>6893644.2200000007</v>
      </c>
      <c r="AN67" s="45">
        <v>6408367.334999999</v>
      </c>
      <c r="AO67" s="45">
        <v>7126444.7639999967</v>
      </c>
      <c r="AP67" s="45">
        <v>7086600.4099999983</v>
      </c>
      <c r="AQ67" s="45">
        <v>8780095.2920000069</v>
      </c>
      <c r="AR67" s="45">
        <v>8675893.4120000023</v>
      </c>
      <c r="AS67" s="45">
        <v>8588498.2850000001</v>
      </c>
      <c r="AT67" s="45">
        <v>9760956.0869999994</v>
      </c>
      <c r="AU67" s="45">
        <v>9349108.3380000014</v>
      </c>
      <c r="AV67" s="45">
        <v>8380604.2820000034</v>
      </c>
      <c r="AW67" s="45">
        <v>7546129.6209999956</v>
      </c>
      <c r="AX67" s="45">
        <v>7514465.7400000012</v>
      </c>
      <c r="AY67" s="45">
        <v>6929861.7279999992</v>
      </c>
      <c r="AZ67" s="45">
        <v>8685956.132000003</v>
      </c>
      <c r="BA67" s="45">
        <v>9348018.3460000064</v>
      </c>
      <c r="BB67" s="45">
        <v>10087677.330999997</v>
      </c>
      <c r="BC67" s="45">
        <v>10966553.734000001</v>
      </c>
      <c r="BD67" s="45">
        <v>9453487.6780000068</v>
      </c>
      <c r="BE67" s="45">
        <v>11355552.553000001</v>
      </c>
      <c r="BF67" s="45">
        <v>11827779.470999997</v>
      </c>
      <c r="BG67" s="45">
        <v>11442026.336999997</v>
      </c>
      <c r="BH67" s="45">
        <v>8604597.4900000002</v>
      </c>
      <c r="BI67" s="45">
        <v>7299501.4800000004</v>
      </c>
      <c r="BJ67" s="45">
        <v>6985482.0760000004</v>
      </c>
      <c r="BK67" s="45">
        <v>7182978.9499999983</v>
      </c>
      <c r="BL67" s="45">
        <v>8196470.6300000008</v>
      </c>
      <c r="BM67" s="45">
        <v>9434365.6800000016</v>
      </c>
      <c r="BN67" s="45">
        <v>9227341.9699999988</v>
      </c>
      <c r="BO67" s="22"/>
    </row>
    <row r="68" spans="1:67" ht="24" customHeight="1" x14ac:dyDescent="0.25">
      <c r="A68" s="23" t="s">
        <v>423</v>
      </c>
      <c r="B68" s="45">
        <v>9025300.7899999972</v>
      </c>
      <c r="C68" s="45">
        <v>8738470.0700000022</v>
      </c>
      <c r="D68" s="45">
        <v>8597232.9700000063</v>
      </c>
      <c r="E68" s="45">
        <v>9196480.2299999986</v>
      </c>
      <c r="F68" s="45">
        <v>9340508.9499999955</v>
      </c>
      <c r="G68" s="45">
        <v>9519307.8900000006</v>
      </c>
      <c r="H68" s="45">
        <v>7835869.7900000019</v>
      </c>
      <c r="I68" s="45">
        <v>8437456.9700000007</v>
      </c>
      <c r="J68" s="45">
        <v>10068004.710000001</v>
      </c>
      <c r="K68" s="45">
        <v>11389659.629999997</v>
      </c>
      <c r="L68" s="45">
        <v>10372421.190000005</v>
      </c>
      <c r="M68" s="45">
        <v>10661337.719999995</v>
      </c>
      <c r="N68" s="45">
        <v>10331036.82</v>
      </c>
      <c r="O68" s="45">
        <v>10975479.010000004</v>
      </c>
      <c r="P68" s="45">
        <v>12822874.630000003</v>
      </c>
      <c r="Q68" s="45">
        <v>15786619.52</v>
      </c>
      <c r="R68" s="45">
        <v>16129783.709999986</v>
      </c>
      <c r="S68" s="45">
        <v>16716722.220000001</v>
      </c>
      <c r="T68" s="45">
        <v>12321363.800000001</v>
      </c>
      <c r="U68" s="45">
        <v>12200415.790000007</v>
      </c>
      <c r="V68" s="45">
        <v>29069647.400000025</v>
      </c>
      <c r="W68" s="45">
        <v>15917764.719999984</v>
      </c>
      <c r="X68" s="45">
        <v>14074733.909999995</v>
      </c>
      <c r="Y68" s="45">
        <v>13654939.050000004</v>
      </c>
      <c r="Z68" s="45">
        <v>12802933.569999991</v>
      </c>
      <c r="AA68" s="45">
        <v>13728107.190000001</v>
      </c>
      <c r="AB68" s="45">
        <v>15964762.169999992</v>
      </c>
      <c r="AC68" s="45">
        <v>17964931.520000007</v>
      </c>
      <c r="AD68" s="45">
        <v>18588920.229999997</v>
      </c>
      <c r="AE68" s="45">
        <v>19609962.249999996</v>
      </c>
      <c r="AF68" s="45">
        <v>16772273.66</v>
      </c>
      <c r="AG68" s="45">
        <v>15503361.26</v>
      </c>
      <c r="AH68" s="45">
        <v>16825984.800000008</v>
      </c>
      <c r="AI68" s="45">
        <v>15129352.52</v>
      </c>
      <c r="AJ68" s="45">
        <v>14850794.059999986</v>
      </c>
      <c r="AK68" s="45">
        <v>14113732.92</v>
      </c>
      <c r="AL68" s="45">
        <v>13374844.51</v>
      </c>
      <c r="AM68" s="45">
        <v>15534886.390000002</v>
      </c>
      <c r="AN68" s="45">
        <v>14202997.211999994</v>
      </c>
      <c r="AO68" s="45">
        <v>18438161.218000006</v>
      </c>
      <c r="AP68" s="45">
        <v>17507692.600000005</v>
      </c>
      <c r="AQ68" s="45">
        <v>17125307.539999999</v>
      </c>
      <c r="AR68" s="45">
        <v>14383677.09</v>
      </c>
      <c r="AS68" s="45">
        <v>15983028.850000001</v>
      </c>
      <c r="AT68" s="45">
        <v>16594126.739999993</v>
      </c>
      <c r="AU68" s="45">
        <v>15427767.969999999</v>
      </c>
      <c r="AV68" s="45">
        <v>14989159.409999998</v>
      </c>
      <c r="AW68" s="45">
        <v>13908834.559999999</v>
      </c>
      <c r="AX68" s="45">
        <v>13992378.929999996</v>
      </c>
      <c r="AY68" s="45">
        <v>13592815.32</v>
      </c>
      <c r="AZ68" s="45">
        <v>14476210.619999999</v>
      </c>
      <c r="BA68" s="45">
        <v>17284816.388999999</v>
      </c>
      <c r="BB68" s="45">
        <v>18325083.425000001</v>
      </c>
      <c r="BC68" s="45">
        <v>16857110.241</v>
      </c>
      <c r="BD68" s="45">
        <v>14952520.239999998</v>
      </c>
      <c r="BE68" s="45">
        <v>16234823.180000003</v>
      </c>
      <c r="BF68" s="45">
        <v>17185812.149999999</v>
      </c>
      <c r="BG68" s="45">
        <v>16321995.110000001</v>
      </c>
      <c r="BH68" s="45">
        <v>9603456.2299999986</v>
      </c>
      <c r="BI68" s="45">
        <v>4070001.8600000017</v>
      </c>
      <c r="BJ68" s="45">
        <v>7189754.8299999991</v>
      </c>
      <c r="BK68" s="45">
        <v>8034841.9700000007</v>
      </c>
      <c r="BL68" s="45">
        <v>8941200.0099999979</v>
      </c>
      <c r="BM68" s="45">
        <v>9898103.5700000003</v>
      </c>
      <c r="BN68" s="45">
        <v>11285837.210000005</v>
      </c>
      <c r="BO68" s="22"/>
    </row>
    <row r="69" spans="1:67" ht="16.5" x14ac:dyDescent="0.25">
      <c r="A69" s="47" t="s">
        <v>424</v>
      </c>
      <c r="B69" s="60">
        <f t="shared" ref="B69:AP72" si="12">+B65/B61</f>
        <v>0.57347002044102713</v>
      </c>
      <c r="C69" s="60">
        <f t="shared" si="12"/>
        <v>0.74885072770481631</v>
      </c>
      <c r="D69" s="60">
        <f t="shared" si="12"/>
        <v>0.79012148174375196</v>
      </c>
      <c r="E69" s="60">
        <f t="shared" si="12"/>
        <v>0.80559326022130218</v>
      </c>
      <c r="F69" s="60">
        <f t="shared" si="12"/>
        <v>0.80772483449866195</v>
      </c>
      <c r="G69" s="60">
        <f t="shared" si="12"/>
        <v>0.80752915806481618</v>
      </c>
      <c r="H69" s="60">
        <f t="shared" si="12"/>
        <v>0.81666305473635614</v>
      </c>
      <c r="I69" s="60">
        <f t="shared" si="12"/>
        <v>0.82767607108652563</v>
      </c>
      <c r="J69" s="60">
        <f t="shared" si="12"/>
        <v>0.82968886245380169</v>
      </c>
      <c r="K69" s="60">
        <f t="shared" si="12"/>
        <v>0.82693142232344907</v>
      </c>
      <c r="L69" s="60">
        <f t="shared" si="12"/>
        <v>0.80986797689850765</v>
      </c>
      <c r="M69" s="60">
        <f t="shared" si="12"/>
        <v>0.80737639122469196</v>
      </c>
      <c r="N69" s="60">
        <f t="shared" si="12"/>
        <v>0.79511660915572857</v>
      </c>
      <c r="O69" s="60">
        <f t="shared" si="12"/>
        <v>0.79523824534677068</v>
      </c>
      <c r="P69" s="60">
        <f t="shared" si="12"/>
        <v>0.81538688925159064</v>
      </c>
      <c r="Q69" s="60">
        <f t="shared" si="12"/>
        <v>0.82986711777816724</v>
      </c>
      <c r="R69" s="60">
        <f t="shared" si="12"/>
        <v>0.83710900780730135</v>
      </c>
      <c r="S69" s="60">
        <f t="shared" si="12"/>
        <v>0.84108251765637576</v>
      </c>
      <c r="T69" s="60">
        <f t="shared" si="12"/>
        <v>0.81672494801184536</v>
      </c>
      <c r="U69" s="60">
        <f t="shared" si="12"/>
        <v>0.82112689888567669</v>
      </c>
      <c r="V69" s="60">
        <f t="shared" si="12"/>
        <v>0.8297537739034887</v>
      </c>
      <c r="W69" s="60">
        <f t="shared" si="12"/>
        <v>0.8113421219553405</v>
      </c>
      <c r="X69" s="60">
        <f t="shared" si="12"/>
        <v>0.78427183123802213</v>
      </c>
      <c r="Y69" s="60">
        <f t="shared" si="12"/>
        <v>0.79532665657156554</v>
      </c>
      <c r="Z69" s="60">
        <f t="shared" si="12"/>
        <v>0.78778968497923252</v>
      </c>
      <c r="AA69" s="60">
        <f t="shared" si="12"/>
        <v>0.79323844617855699</v>
      </c>
      <c r="AB69" s="60">
        <f t="shared" si="12"/>
        <v>0.82155042618498397</v>
      </c>
      <c r="AC69" s="60">
        <f t="shared" si="12"/>
        <v>0.83712728628722122</v>
      </c>
      <c r="AD69" s="60">
        <f t="shared" si="12"/>
        <v>0.84978081804015371</v>
      </c>
      <c r="AE69" s="60">
        <f t="shared" si="12"/>
        <v>0.84917964058058826</v>
      </c>
      <c r="AF69" s="60">
        <f t="shared" si="12"/>
        <v>0.83335422010833737</v>
      </c>
      <c r="AG69" s="60">
        <f t="shared" si="12"/>
        <v>0.84909561953330748</v>
      </c>
      <c r="AH69" s="60">
        <f t="shared" si="12"/>
        <v>0.8498351390132669</v>
      </c>
      <c r="AI69" s="60">
        <f t="shared" si="12"/>
        <v>0.84062291032741721</v>
      </c>
      <c r="AJ69" s="60">
        <f t="shared" si="12"/>
        <v>0.83283024174793419</v>
      </c>
      <c r="AK69" s="60">
        <f t="shared" si="12"/>
        <v>0.81905497681877626</v>
      </c>
      <c r="AL69" s="60">
        <f t="shared" si="12"/>
        <v>0.81167964440673301</v>
      </c>
      <c r="AM69" s="60">
        <f t="shared" si="12"/>
        <v>0.80647157823377014</v>
      </c>
      <c r="AN69" s="60">
        <f t="shared" si="12"/>
        <v>0.81556207792947566</v>
      </c>
      <c r="AO69" s="60">
        <f t="shared" si="12"/>
        <v>0.83214198960466079</v>
      </c>
      <c r="AP69" s="60">
        <f t="shared" si="12"/>
        <v>0.8341128044375985</v>
      </c>
      <c r="AQ69" s="60">
        <f t="shared" ref="AQ69:BN72" si="13">AQ65/AQ61</f>
        <v>0.82322463557165992</v>
      </c>
      <c r="AR69" s="60">
        <f t="shared" si="13"/>
        <v>0.82047294135835358</v>
      </c>
      <c r="AS69" s="60">
        <f t="shared" si="13"/>
        <v>0.82533917265296564</v>
      </c>
      <c r="AT69" s="60">
        <f t="shared" si="13"/>
        <v>0.82624288276472535</v>
      </c>
      <c r="AU69" s="60">
        <f t="shared" si="13"/>
        <v>0.81990701062482896</v>
      </c>
      <c r="AV69" s="60">
        <f t="shared" si="13"/>
        <v>0.80282233406409531</v>
      </c>
      <c r="AW69" s="60">
        <f t="shared" si="13"/>
        <v>0.79171976316960668</v>
      </c>
      <c r="AX69" s="60">
        <f t="shared" si="13"/>
        <v>0.7810570484005761</v>
      </c>
      <c r="AY69" s="60">
        <f t="shared" si="13"/>
        <v>0.77613645750907279</v>
      </c>
      <c r="AZ69" s="60">
        <f t="shared" si="13"/>
        <v>0.78533922752427643</v>
      </c>
      <c r="BA69" s="60">
        <f t="shared" si="13"/>
        <v>0.79971401079551319</v>
      </c>
      <c r="BB69" s="60">
        <f t="shared" si="13"/>
        <v>0.81165068717839994</v>
      </c>
      <c r="BC69" s="60">
        <f t="shared" si="13"/>
        <v>0.80829022663039451</v>
      </c>
      <c r="BD69" s="60">
        <f t="shared" si="13"/>
        <v>0.79723294698109926</v>
      </c>
      <c r="BE69" s="60">
        <f t="shared" si="13"/>
        <v>0.82676860260969109</v>
      </c>
      <c r="BF69" s="60">
        <f t="shared" si="13"/>
        <v>0.80616015486367276</v>
      </c>
      <c r="BG69" s="60">
        <f t="shared" si="13"/>
        <v>0.79712890453979035</v>
      </c>
      <c r="BH69" s="60">
        <f t="shared" si="13"/>
        <v>0.77366177975177886</v>
      </c>
      <c r="BI69" s="60">
        <f t="shared" si="13"/>
        <v>0.76716560799771794</v>
      </c>
      <c r="BJ69" s="60">
        <f t="shared" si="13"/>
        <v>0.75275413375557432</v>
      </c>
      <c r="BK69" s="60">
        <f t="shared" si="13"/>
        <v>0.7570241567818341</v>
      </c>
      <c r="BL69" s="60">
        <f t="shared" si="13"/>
        <v>0.79505696231793077</v>
      </c>
      <c r="BM69" s="60">
        <f t="shared" si="13"/>
        <v>0.81570527230384582</v>
      </c>
      <c r="BN69" s="60">
        <f t="shared" si="13"/>
        <v>0.81760381680682748</v>
      </c>
      <c r="BO69" s="22"/>
    </row>
    <row r="70" spans="1:67" ht="33" x14ac:dyDescent="0.25">
      <c r="A70" s="47" t="s">
        <v>425</v>
      </c>
      <c r="B70" s="115">
        <f t="shared" si="12"/>
        <v>0.60902940332252764</v>
      </c>
      <c r="C70" s="115">
        <f t="shared" si="12"/>
        <v>0.82411977838809714</v>
      </c>
      <c r="D70" s="115">
        <f t="shared" si="12"/>
        <v>0.85760097250387723</v>
      </c>
      <c r="E70" s="115">
        <f t="shared" si="12"/>
        <v>0.85417157214661377</v>
      </c>
      <c r="F70" s="115">
        <f t="shared" si="12"/>
        <v>0.89062920878579654</v>
      </c>
      <c r="G70" s="115">
        <f t="shared" si="12"/>
        <v>0.87321611662240328</v>
      </c>
      <c r="H70" s="115">
        <f t="shared" si="12"/>
        <v>0.83642276715746111</v>
      </c>
      <c r="I70" s="115">
        <f t="shared" si="12"/>
        <v>0.86269884067188229</v>
      </c>
      <c r="J70" s="115">
        <f t="shared" si="12"/>
        <v>0.88491856964215876</v>
      </c>
      <c r="K70" s="115">
        <f t="shared" si="12"/>
        <v>0.89353300864217611</v>
      </c>
      <c r="L70" s="115">
        <f t="shared" si="12"/>
        <v>0.89623375086410106</v>
      </c>
      <c r="M70" s="115">
        <f t="shared" si="12"/>
        <v>0.89923061731998277</v>
      </c>
      <c r="N70" s="115">
        <f t="shared" si="12"/>
        <v>0.86896392530805844</v>
      </c>
      <c r="O70" s="115">
        <f t="shared" si="12"/>
        <v>0.87258226374232828</v>
      </c>
      <c r="P70" s="115">
        <f t="shared" si="12"/>
        <v>0.86831598274795596</v>
      </c>
      <c r="Q70" s="115">
        <f t="shared" si="12"/>
        <v>0.84743596322317949</v>
      </c>
      <c r="R70" s="115">
        <f t="shared" si="12"/>
        <v>0.80697226199494387</v>
      </c>
      <c r="S70" s="115">
        <f t="shared" si="12"/>
        <v>0.77133143862248854</v>
      </c>
      <c r="T70" s="60">
        <f t="shared" si="12"/>
        <v>0.81825414133589036</v>
      </c>
      <c r="U70" s="60">
        <f t="shared" si="12"/>
        <v>0.80003044170633686</v>
      </c>
      <c r="V70" s="60">
        <f t="shared" si="12"/>
        <v>0.75976742817935394</v>
      </c>
      <c r="W70" s="60">
        <f t="shared" si="12"/>
        <v>0.74146548765132636</v>
      </c>
      <c r="X70" s="60">
        <f t="shared" si="12"/>
        <v>0.71252290222725689</v>
      </c>
      <c r="Y70" s="60">
        <f t="shared" si="12"/>
        <v>0.75600277482063327</v>
      </c>
      <c r="Z70" s="60">
        <f t="shared" si="12"/>
        <v>0.79161465184002744</v>
      </c>
      <c r="AA70" s="60">
        <f t="shared" si="12"/>
        <v>0.80543641791651011</v>
      </c>
      <c r="AB70" s="60">
        <f t="shared" si="12"/>
        <v>0.80331833695814192</v>
      </c>
      <c r="AC70" s="60">
        <f t="shared" si="12"/>
        <v>0.80699840593040895</v>
      </c>
      <c r="AD70" s="60">
        <f t="shared" si="12"/>
        <v>0.79972301580910565</v>
      </c>
      <c r="AE70" s="60">
        <f t="shared" si="12"/>
        <v>0.78989259227235875</v>
      </c>
      <c r="AF70" s="60">
        <f t="shared" si="12"/>
        <v>0.75822574684706256</v>
      </c>
      <c r="AG70" s="60">
        <f t="shared" si="12"/>
        <v>0.78177488811041462</v>
      </c>
      <c r="AH70" s="60">
        <f t="shared" si="12"/>
        <v>0.76788225930186083</v>
      </c>
      <c r="AI70" s="60">
        <f t="shared" si="12"/>
        <v>0.7747081294286754</v>
      </c>
      <c r="AJ70" s="60">
        <f t="shared" si="12"/>
        <v>0.75941455865274632</v>
      </c>
      <c r="AK70" s="60">
        <f t="shared" si="12"/>
        <v>0.77064868586052715</v>
      </c>
      <c r="AL70" s="60">
        <f t="shared" si="12"/>
        <v>0.77530232879141059</v>
      </c>
      <c r="AM70" s="60">
        <f t="shared" si="12"/>
        <v>0.76545075634582305</v>
      </c>
      <c r="AN70" s="60">
        <f t="shared" si="12"/>
        <v>0.77893797281400279</v>
      </c>
      <c r="AO70" s="60">
        <f t="shared" si="12"/>
        <v>0.78078042235845535</v>
      </c>
      <c r="AP70" s="60">
        <f t="shared" si="12"/>
        <v>0.76193278109913998</v>
      </c>
      <c r="AQ70" s="60">
        <f t="shared" si="13"/>
        <v>0.79681629195619741</v>
      </c>
      <c r="AR70" s="60">
        <f t="shared" si="13"/>
        <v>0.78022540698825504</v>
      </c>
      <c r="AS70" s="60">
        <f t="shared" si="13"/>
        <v>0.78028621661168063</v>
      </c>
      <c r="AT70" s="60">
        <f t="shared" si="13"/>
        <v>0.7740584351874793</v>
      </c>
      <c r="AU70" s="60">
        <f t="shared" si="13"/>
        <v>0.7599009294311998</v>
      </c>
      <c r="AV70" s="60">
        <f t="shared" si="13"/>
        <v>0.75280310202835332</v>
      </c>
      <c r="AW70" s="60">
        <f t="shared" si="13"/>
        <v>0.73835461022105997</v>
      </c>
      <c r="AX70" s="60">
        <f t="shared" si="13"/>
        <v>0.76781276502126461</v>
      </c>
      <c r="AY70" s="60">
        <f t="shared" si="13"/>
        <v>0.73666682817063889</v>
      </c>
      <c r="AZ70" s="60">
        <f t="shared" si="13"/>
        <v>0.74481589900747336</v>
      </c>
      <c r="BA70" s="60">
        <f t="shared" si="13"/>
        <v>0.73175293289565024</v>
      </c>
      <c r="BB70" s="60">
        <f t="shared" si="13"/>
        <v>0.71096308420175347</v>
      </c>
      <c r="BC70" s="60">
        <f t="shared" si="13"/>
        <v>0.71468053513527863</v>
      </c>
      <c r="BD70" s="60">
        <f t="shared" si="13"/>
        <v>0.71325889327829084</v>
      </c>
      <c r="BE70" s="60">
        <f t="shared" si="13"/>
        <v>0.75607971796265661</v>
      </c>
      <c r="BF70" s="60">
        <f t="shared" si="13"/>
        <v>0.731673223920277</v>
      </c>
      <c r="BG70" s="60">
        <f t="shared" si="13"/>
        <v>0.73183981690420574</v>
      </c>
      <c r="BH70" s="60">
        <f t="shared" si="13"/>
        <v>0.70259119661376179</v>
      </c>
      <c r="BI70" s="60">
        <f t="shared" si="13"/>
        <v>0.73207506051265803</v>
      </c>
      <c r="BJ70" s="60">
        <f t="shared" si="13"/>
        <v>0.75155958198242545</v>
      </c>
      <c r="BK70" s="60">
        <f t="shared" si="13"/>
        <v>0.76040052451500417</v>
      </c>
      <c r="BL70" s="60">
        <f t="shared" si="13"/>
        <v>0.75578554640022644</v>
      </c>
      <c r="BM70" s="60">
        <f t="shared" si="13"/>
        <v>0.74896926774120853</v>
      </c>
      <c r="BN70" s="60">
        <f t="shared" si="13"/>
        <v>0.75220913402474843</v>
      </c>
      <c r="BO70" s="22"/>
    </row>
    <row r="71" spans="1:67" ht="16.5" x14ac:dyDescent="0.25">
      <c r="A71" s="47" t="s">
        <v>426</v>
      </c>
      <c r="B71" s="115">
        <f t="shared" si="12"/>
        <v>0.48047693895481192</v>
      </c>
      <c r="C71" s="115">
        <f t="shared" si="12"/>
        <v>0.44699825870990351</v>
      </c>
      <c r="D71" s="115">
        <f t="shared" si="12"/>
        <v>0.4741962198439249</v>
      </c>
      <c r="E71" s="115">
        <f t="shared" si="12"/>
        <v>0.54785966008353781</v>
      </c>
      <c r="F71" s="115">
        <f t="shared" si="12"/>
        <v>0.54411107434531891</v>
      </c>
      <c r="G71" s="115">
        <f t="shared" si="12"/>
        <v>0.54442123488854643</v>
      </c>
      <c r="H71" s="115">
        <f t="shared" si="12"/>
        <v>0.46033716963758625</v>
      </c>
      <c r="I71" s="115">
        <f t="shared" si="12"/>
        <v>0.47471570469408553</v>
      </c>
      <c r="J71" s="115">
        <f t="shared" si="12"/>
        <v>0.52970135654819406</v>
      </c>
      <c r="K71" s="115">
        <f t="shared" si="12"/>
        <v>0.51473872241222884</v>
      </c>
      <c r="L71" s="115">
        <f t="shared" si="12"/>
        <v>0.44013969389222224</v>
      </c>
      <c r="M71" s="115">
        <f t="shared" si="12"/>
        <v>0.51015755670958052</v>
      </c>
      <c r="N71" s="115">
        <f t="shared" si="12"/>
        <v>0.56547489817744889</v>
      </c>
      <c r="O71" s="115">
        <f t="shared" si="12"/>
        <v>0.54018909612515176</v>
      </c>
      <c r="P71" s="115">
        <f t="shared" si="12"/>
        <v>0.59813948329530753</v>
      </c>
      <c r="Q71" s="115">
        <f t="shared" si="12"/>
        <v>0.57920018013486319</v>
      </c>
      <c r="R71" s="115">
        <f t="shared" si="12"/>
        <v>0.48621163077204854</v>
      </c>
      <c r="S71" s="115">
        <f t="shared" si="12"/>
        <v>0.44814580870795057</v>
      </c>
      <c r="T71" s="60">
        <f t="shared" si="12"/>
        <v>3.776214631811458E-2</v>
      </c>
      <c r="U71" s="60">
        <f t="shared" si="12"/>
        <v>0.3989716815612534</v>
      </c>
      <c r="V71" s="60">
        <f t="shared" si="12"/>
        <v>0.49757787760136607</v>
      </c>
      <c r="W71" s="60">
        <f t="shared" si="12"/>
        <v>0.48668882449904838</v>
      </c>
      <c r="X71" s="60">
        <f t="shared" si="12"/>
        <v>0.48688304940462679</v>
      </c>
      <c r="Y71" s="60">
        <f t="shared" si="12"/>
        <v>0.49852646968447273</v>
      </c>
      <c r="Z71" s="60">
        <f t="shared" si="12"/>
        <v>0.51927201039781656</v>
      </c>
      <c r="AA71" s="60">
        <f t="shared" si="12"/>
        <v>0.55563663248708117</v>
      </c>
      <c r="AB71" s="60">
        <f t="shared" si="12"/>
        <v>0.59777253536224917</v>
      </c>
      <c r="AC71" s="60">
        <f t="shared" si="12"/>
        <v>0.59384413417545745</v>
      </c>
      <c r="AD71" s="60">
        <f t="shared" si="12"/>
        <v>0.58678468637766401</v>
      </c>
      <c r="AE71" s="60">
        <f t="shared" si="12"/>
        <v>0.58438502072257026</v>
      </c>
      <c r="AF71" s="60">
        <f t="shared" si="12"/>
        <v>0.58122021665298007</v>
      </c>
      <c r="AG71" s="60">
        <f t="shared" si="12"/>
        <v>0.61059119497137249</v>
      </c>
      <c r="AH71" s="60">
        <f t="shared" si="12"/>
        <v>0.59420765970325717</v>
      </c>
      <c r="AI71" s="60">
        <f t="shared" si="12"/>
        <v>0.58463279689393266</v>
      </c>
      <c r="AJ71" s="60">
        <f t="shared" si="12"/>
        <v>0.59908315526115674</v>
      </c>
      <c r="AK71" s="60">
        <f t="shared" si="12"/>
        <v>0.60520460523221997</v>
      </c>
      <c r="AL71" s="60">
        <f t="shared" si="12"/>
        <v>0.60188853041229906</v>
      </c>
      <c r="AM71" s="60">
        <f t="shared" si="12"/>
        <v>0.63769443783877422</v>
      </c>
      <c r="AN71" s="60">
        <f t="shared" si="12"/>
        <v>0.61479831834534215</v>
      </c>
      <c r="AO71" s="60">
        <f t="shared" si="12"/>
        <v>0.62361160070302624</v>
      </c>
      <c r="AP71" s="60">
        <f t="shared" si="12"/>
        <v>0.61731787218693901</v>
      </c>
      <c r="AQ71" s="60">
        <f t="shared" si="13"/>
        <v>0.64085969566527645</v>
      </c>
      <c r="AR71" s="60">
        <f t="shared" si="13"/>
        <v>0.65129337314216662</v>
      </c>
      <c r="AS71" s="60">
        <f t="shared" si="13"/>
        <v>0.60877187285116996</v>
      </c>
      <c r="AT71" s="60">
        <f t="shared" si="13"/>
        <v>0.62284213522592891</v>
      </c>
      <c r="AU71" s="60">
        <f t="shared" si="13"/>
        <v>0.61680503113455609</v>
      </c>
      <c r="AV71" s="60">
        <f t="shared" si="13"/>
        <v>0.62010519685573284</v>
      </c>
      <c r="AW71" s="60">
        <f t="shared" si="13"/>
        <v>0.61456124066227003</v>
      </c>
      <c r="AX71" s="60">
        <f t="shared" si="13"/>
        <v>0.62501353637274593</v>
      </c>
      <c r="AY71" s="60">
        <f t="shared" si="13"/>
        <v>0.59522119722432254</v>
      </c>
      <c r="AZ71" s="60">
        <f t="shared" si="13"/>
        <v>0.62330971327374374</v>
      </c>
      <c r="BA71" s="60">
        <f t="shared" si="13"/>
        <v>0.63135076754933772</v>
      </c>
      <c r="BB71" s="60">
        <f t="shared" si="13"/>
        <v>0.62625631865446196</v>
      </c>
      <c r="BC71" s="60">
        <f t="shared" si="13"/>
        <v>0.6353155946027389</v>
      </c>
      <c r="BD71" s="60">
        <f t="shared" si="13"/>
        <v>0.61567191716017777</v>
      </c>
      <c r="BE71" s="60">
        <f t="shared" si="13"/>
        <v>0.62561505220740488</v>
      </c>
      <c r="BF71" s="60">
        <f t="shared" si="13"/>
        <v>0.62593344179316335</v>
      </c>
      <c r="BG71" s="60">
        <f t="shared" si="13"/>
        <v>0.61846181479715512</v>
      </c>
      <c r="BH71" s="60">
        <f t="shared" si="13"/>
        <v>0.54165110396047678</v>
      </c>
      <c r="BI71" s="60">
        <f t="shared" si="13"/>
        <v>0.5822090905591325</v>
      </c>
      <c r="BJ71" s="60">
        <f t="shared" si="13"/>
        <v>0.57406629755342509</v>
      </c>
      <c r="BK71" s="60">
        <f t="shared" si="13"/>
        <v>0.59116941720586813</v>
      </c>
      <c r="BL71" s="60">
        <f t="shared" si="13"/>
        <v>0.60043001872989421</v>
      </c>
      <c r="BM71" s="60">
        <f t="shared" si="13"/>
        <v>0.58495415108481374</v>
      </c>
      <c r="BN71" s="60">
        <f t="shared" si="13"/>
        <v>0.61029445450770503</v>
      </c>
      <c r="BO71" s="22"/>
    </row>
    <row r="72" spans="1:67" ht="16.5" x14ac:dyDescent="0.25">
      <c r="A72" s="47" t="s">
        <v>427</v>
      </c>
      <c r="B72" s="60">
        <f t="shared" si="12"/>
        <v>0.4403684569333946</v>
      </c>
      <c r="C72" s="60">
        <f t="shared" si="12"/>
        <v>0.45793349211839168</v>
      </c>
      <c r="D72" s="60">
        <f t="shared" si="12"/>
        <v>0.47453463568779664</v>
      </c>
      <c r="E72" s="60">
        <f t="shared" si="12"/>
        <v>0.48865566628071522</v>
      </c>
      <c r="F72" s="60">
        <f t="shared" si="12"/>
        <v>0.46639357724834707</v>
      </c>
      <c r="G72" s="60">
        <f t="shared" si="12"/>
        <v>0.42577544775002651</v>
      </c>
      <c r="H72" s="60">
        <f t="shared" si="12"/>
        <v>0.42561016976139132</v>
      </c>
      <c r="I72" s="60">
        <f t="shared" si="12"/>
        <v>0.40518054165065581</v>
      </c>
      <c r="J72" s="60">
        <f t="shared" si="12"/>
        <v>0.40207091431620345</v>
      </c>
      <c r="K72" s="60">
        <f t="shared" si="12"/>
        <v>0.4927851284623303</v>
      </c>
      <c r="L72" s="60">
        <f t="shared" si="12"/>
        <v>0.54407506203346068</v>
      </c>
      <c r="M72" s="60">
        <f t="shared" si="12"/>
        <v>0.62669286108509292</v>
      </c>
      <c r="N72" s="60">
        <f t="shared" si="12"/>
        <v>0.61637254870760938</v>
      </c>
      <c r="O72" s="60">
        <f t="shared" si="12"/>
        <v>0.61056723176146599</v>
      </c>
      <c r="P72" s="60">
        <f t="shared" si="12"/>
        <v>0.62245023326782378</v>
      </c>
      <c r="Q72" s="60">
        <f t="shared" si="12"/>
        <v>0.66031196594461183</v>
      </c>
      <c r="R72" s="60">
        <f t="shared" si="12"/>
        <v>0.70948542691365779</v>
      </c>
      <c r="S72" s="60">
        <f t="shared" si="12"/>
        <v>0.70730329181874807</v>
      </c>
      <c r="T72" s="60">
        <f t="shared" si="12"/>
        <v>0.65990737765113838</v>
      </c>
      <c r="U72" s="60">
        <f t="shared" si="12"/>
        <v>0.6313275053555043</v>
      </c>
      <c r="V72" s="60">
        <f t="shared" si="12"/>
        <v>0.61596397435208605</v>
      </c>
      <c r="W72" s="60">
        <f t="shared" si="12"/>
        <v>0.65187466251483428</v>
      </c>
      <c r="X72" s="60">
        <f t="shared" si="12"/>
        <v>0.68697578440135187</v>
      </c>
      <c r="Y72" s="60">
        <f t="shared" si="12"/>
        <v>0.67291879716271386</v>
      </c>
      <c r="Z72" s="60">
        <f t="shared" si="12"/>
        <v>0.68885663604815661</v>
      </c>
      <c r="AA72" s="60">
        <f t="shared" si="12"/>
        <v>0.70976402979378117</v>
      </c>
      <c r="AB72" s="60">
        <f t="shared" si="12"/>
        <v>0.7593007485014347</v>
      </c>
      <c r="AC72" s="60">
        <f t="shared" si="12"/>
        <v>0.75805441359627479</v>
      </c>
      <c r="AD72" s="60">
        <f t="shared" si="12"/>
        <v>0.76240026143079198</v>
      </c>
      <c r="AE72" s="60">
        <f t="shared" si="12"/>
        <v>0.76161080647668833</v>
      </c>
      <c r="AF72" s="60">
        <f t="shared" si="12"/>
        <v>0.75248067209421754</v>
      </c>
      <c r="AG72" s="60">
        <f t="shared" si="12"/>
        <v>0.74378442718599869</v>
      </c>
      <c r="AH72" s="60">
        <f t="shared" si="12"/>
        <v>0.72630179205196765</v>
      </c>
      <c r="AI72" s="60">
        <f t="shared" si="12"/>
        <v>0.72056344128699212</v>
      </c>
      <c r="AJ72" s="60">
        <f t="shared" si="12"/>
        <v>0.72381025846608427</v>
      </c>
      <c r="AK72" s="60">
        <f t="shared" si="12"/>
        <v>0.69567277553662765</v>
      </c>
      <c r="AL72" s="60">
        <f t="shared" si="12"/>
        <v>0.7140064826082827</v>
      </c>
      <c r="AM72" s="60">
        <f t="shared" si="12"/>
        <v>0.67958902479050065</v>
      </c>
      <c r="AN72" s="60">
        <f t="shared" si="12"/>
        <v>0.69876664718521808</v>
      </c>
      <c r="AO72" s="60">
        <f t="shared" si="12"/>
        <v>0.73660672192058096</v>
      </c>
      <c r="AP72" s="60">
        <f t="shared" si="12"/>
        <v>0.71604814206078526</v>
      </c>
      <c r="AQ72" s="60">
        <f t="shared" si="13"/>
        <v>0.68843479958058318</v>
      </c>
      <c r="AR72" s="60">
        <f t="shared" si="13"/>
        <v>0.69348528232042161</v>
      </c>
      <c r="AS72" s="60">
        <f t="shared" si="13"/>
        <v>0.67537808408639655</v>
      </c>
      <c r="AT72" s="60">
        <f t="shared" si="13"/>
        <v>0.70350490900589802</v>
      </c>
      <c r="AU72" s="60">
        <f t="shared" si="13"/>
        <v>0.70884243936334546</v>
      </c>
      <c r="AV72" s="60">
        <f t="shared" si="13"/>
        <v>0.69276096043212054</v>
      </c>
      <c r="AW72" s="60">
        <f t="shared" si="13"/>
        <v>0.6914091171660619</v>
      </c>
      <c r="AX72" s="60">
        <f t="shared" si="13"/>
        <v>0.67050237580202865</v>
      </c>
      <c r="AY72" s="60">
        <f t="shared" si="13"/>
        <v>0.65466383465380562</v>
      </c>
      <c r="AZ72" s="60">
        <f t="shared" si="13"/>
        <v>0.63535558304479367</v>
      </c>
      <c r="BA72" s="60">
        <f t="shared" si="13"/>
        <v>0.65857430149529583</v>
      </c>
      <c r="BB72" s="60">
        <f t="shared" si="13"/>
        <v>0.69076088890788889</v>
      </c>
      <c r="BC72" s="60">
        <f t="shared" si="13"/>
        <v>0.66272959349733374</v>
      </c>
      <c r="BD72" s="60">
        <f t="shared" si="13"/>
        <v>0.65586508721695058</v>
      </c>
      <c r="BE72" s="60">
        <f t="shared" si="13"/>
        <v>0.63659498459795882</v>
      </c>
      <c r="BF72" s="60">
        <f t="shared" si="13"/>
        <v>0.62199125136905342</v>
      </c>
      <c r="BG72" s="60">
        <f t="shared" si="13"/>
        <v>0.62392300252679544</v>
      </c>
      <c r="BH72" s="60">
        <f t="shared" si="13"/>
        <v>0.64251423990926182</v>
      </c>
      <c r="BI72" s="60">
        <f t="shared" si="13"/>
        <v>0.62704988561028452</v>
      </c>
      <c r="BJ72" s="60">
        <f t="shared" si="13"/>
        <v>0.57472434952534357</v>
      </c>
      <c r="BK72" s="60">
        <f t="shared" si="13"/>
        <v>0.56090963371351377</v>
      </c>
      <c r="BL72" s="60">
        <f t="shared" si="13"/>
        <v>0.57888650380884532</v>
      </c>
      <c r="BM72" s="60">
        <f t="shared" si="13"/>
        <v>0.53549862933829806</v>
      </c>
      <c r="BN72" s="60">
        <f t="shared" si="13"/>
        <v>0.56478731198001852</v>
      </c>
      <c r="BO72" s="22"/>
    </row>
    <row r="73" spans="1:67" ht="24" customHeight="1" x14ac:dyDescent="0.25">
      <c r="A73" s="23" t="s">
        <v>428</v>
      </c>
      <c r="B73" s="45">
        <v>409912</v>
      </c>
      <c r="C73" s="45">
        <v>441031</v>
      </c>
      <c r="D73" s="45">
        <v>474283</v>
      </c>
      <c r="E73" s="45">
        <v>509230</v>
      </c>
      <c r="F73" s="45">
        <v>473634</v>
      </c>
      <c r="G73" s="45">
        <v>502631</v>
      </c>
      <c r="H73" s="45">
        <v>430077</v>
      </c>
      <c r="I73" s="45">
        <v>414439</v>
      </c>
      <c r="J73" s="45">
        <v>484418</v>
      </c>
      <c r="K73" s="45">
        <v>461851</v>
      </c>
      <c r="L73" s="45">
        <v>427590</v>
      </c>
      <c r="M73" s="45">
        <v>429047</v>
      </c>
      <c r="N73" s="45">
        <v>417924</v>
      </c>
      <c r="O73" s="45">
        <v>419928</v>
      </c>
      <c r="P73" s="45">
        <v>473127</v>
      </c>
      <c r="Q73" s="45">
        <v>481504</v>
      </c>
      <c r="R73" s="45">
        <v>412007</v>
      </c>
      <c r="S73" s="45">
        <v>460030</v>
      </c>
      <c r="T73" s="45">
        <v>438644</v>
      </c>
      <c r="U73" s="45">
        <v>410114</v>
      </c>
      <c r="V73" s="45">
        <v>415204</v>
      </c>
      <c r="W73" s="45">
        <v>362907</v>
      </c>
      <c r="X73" s="45">
        <v>356322</v>
      </c>
      <c r="Y73" s="45">
        <v>347386</v>
      </c>
      <c r="Z73" s="45">
        <v>332202</v>
      </c>
      <c r="AA73" s="45">
        <v>365504</v>
      </c>
      <c r="AB73" s="45">
        <v>394261</v>
      </c>
      <c r="AC73" s="45">
        <v>373385</v>
      </c>
      <c r="AD73" s="45">
        <v>372596</v>
      </c>
      <c r="AE73" s="45">
        <v>439886</v>
      </c>
      <c r="AF73" s="45">
        <v>362299</v>
      </c>
      <c r="AG73" s="45">
        <v>356413</v>
      </c>
      <c r="AH73" s="45">
        <v>382790</v>
      </c>
      <c r="AI73" s="45">
        <v>370706</v>
      </c>
      <c r="AJ73" s="45">
        <v>355289</v>
      </c>
      <c r="AK73" s="45">
        <v>338699</v>
      </c>
      <c r="AL73" s="45">
        <v>324692</v>
      </c>
      <c r="AM73" s="45">
        <v>339821</v>
      </c>
      <c r="AN73" s="45">
        <v>377589</v>
      </c>
      <c r="AO73" s="45">
        <v>372234</v>
      </c>
      <c r="AP73" s="45">
        <v>367659</v>
      </c>
      <c r="AQ73" s="45">
        <v>424555</v>
      </c>
      <c r="AR73" s="45">
        <v>366747</v>
      </c>
      <c r="AS73" s="45">
        <v>366820</v>
      </c>
      <c r="AT73" s="45">
        <v>386848</v>
      </c>
      <c r="AU73" s="45">
        <v>361100</v>
      </c>
      <c r="AV73" s="45">
        <v>359487</v>
      </c>
      <c r="AW73" s="45">
        <v>367747</v>
      </c>
      <c r="AX73" s="45">
        <v>337854</v>
      </c>
      <c r="AY73" s="45">
        <v>343263</v>
      </c>
      <c r="AZ73" s="45">
        <v>371108</v>
      </c>
      <c r="BA73" s="45">
        <v>371269</v>
      </c>
      <c r="BB73" s="45">
        <v>352651</v>
      </c>
      <c r="BC73" s="45">
        <v>363905</v>
      </c>
      <c r="BD73" s="45">
        <v>325468</v>
      </c>
      <c r="BE73" s="45">
        <v>339813</v>
      </c>
      <c r="BF73" s="45">
        <v>366297</v>
      </c>
      <c r="BG73" s="45">
        <v>340892</v>
      </c>
      <c r="BH73" s="45">
        <v>311616</v>
      </c>
      <c r="BI73" s="45">
        <v>293435</v>
      </c>
      <c r="BJ73" s="45">
        <v>294200</v>
      </c>
      <c r="BK73" s="45">
        <v>297624</v>
      </c>
      <c r="BL73" s="45">
        <v>334985</v>
      </c>
      <c r="BM73" s="45">
        <v>316649</v>
      </c>
      <c r="BN73" s="45">
        <v>288808</v>
      </c>
      <c r="BO73" s="22"/>
    </row>
    <row r="74" spans="1:67" ht="24" customHeight="1" x14ac:dyDescent="0.25">
      <c r="A74" s="23" t="s">
        <v>429</v>
      </c>
      <c r="B74" s="45">
        <v>8885</v>
      </c>
      <c r="C74" s="45">
        <v>8811</v>
      </c>
      <c r="D74" s="45">
        <v>11587</v>
      </c>
      <c r="E74" s="45">
        <v>14878</v>
      </c>
      <c r="F74" s="45">
        <v>16586</v>
      </c>
      <c r="G74" s="45">
        <v>18673</v>
      </c>
      <c r="H74" s="45">
        <v>14202</v>
      </c>
      <c r="I74" s="45">
        <v>17083</v>
      </c>
      <c r="J74" s="45">
        <v>26150</v>
      </c>
      <c r="K74" s="45">
        <v>27104</v>
      </c>
      <c r="L74" s="45">
        <v>23855</v>
      </c>
      <c r="M74" s="45">
        <v>25795</v>
      </c>
      <c r="N74" s="45">
        <v>24117</v>
      </c>
      <c r="O74" s="45">
        <v>21533</v>
      </c>
      <c r="P74" s="45">
        <v>23352</v>
      </c>
      <c r="Q74" s="45">
        <v>20972</v>
      </c>
      <c r="R74" s="45">
        <v>18214</v>
      </c>
      <c r="S74" s="45">
        <v>23417</v>
      </c>
      <c r="T74" s="45">
        <v>31435</v>
      </c>
      <c r="U74" s="45">
        <v>28920</v>
      </c>
      <c r="V74" s="45">
        <v>28894</v>
      </c>
      <c r="W74" s="45">
        <v>17418</v>
      </c>
      <c r="X74" s="45">
        <v>19067</v>
      </c>
      <c r="Y74" s="45">
        <v>19651</v>
      </c>
      <c r="Z74" s="45">
        <v>19493</v>
      </c>
      <c r="AA74" s="45">
        <v>22658</v>
      </c>
      <c r="AB74" s="45">
        <v>26456</v>
      </c>
      <c r="AC74" s="45">
        <v>26166</v>
      </c>
      <c r="AD74" s="45">
        <v>27880</v>
      </c>
      <c r="AE74" s="45">
        <v>34488</v>
      </c>
      <c r="AF74" s="45">
        <v>26989</v>
      </c>
      <c r="AG74" s="45">
        <v>30684</v>
      </c>
      <c r="AH74" s="45">
        <v>33953</v>
      </c>
      <c r="AI74" s="45">
        <v>30260</v>
      </c>
      <c r="AJ74" s="45">
        <v>26926</v>
      </c>
      <c r="AK74" s="45">
        <v>25527</v>
      </c>
      <c r="AL74" s="45">
        <v>23661</v>
      </c>
      <c r="AM74" s="45">
        <v>28327</v>
      </c>
      <c r="AN74" s="45">
        <v>27362</v>
      </c>
      <c r="AO74" s="45">
        <v>31718</v>
      </c>
      <c r="AP74" s="45">
        <v>30260</v>
      </c>
      <c r="AQ74" s="45">
        <v>35423</v>
      </c>
      <c r="AR74" s="45">
        <v>31124</v>
      </c>
      <c r="AS74" s="45">
        <v>32448</v>
      </c>
      <c r="AT74" s="45">
        <v>34434</v>
      </c>
      <c r="AU74" s="45">
        <v>31988</v>
      </c>
      <c r="AV74" s="45">
        <v>28143</v>
      </c>
      <c r="AW74" s="45">
        <v>25144</v>
      </c>
      <c r="AX74" s="45">
        <v>25293</v>
      </c>
      <c r="AY74" s="45">
        <v>22837</v>
      </c>
      <c r="AZ74" s="45">
        <v>24572</v>
      </c>
      <c r="BA74" s="45">
        <v>27345</v>
      </c>
      <c r="BB74" s="45">
        <v>26746</v>
      </c>
      <c r="BC74" s="45">
        <v>26968</v>
      </c>
      <c r="BD74" s="45">
        <v>23051</v>
      </c>
      <c r="BE74" s="45">
        <v>27457</v>
      </c>
      <c r="BF74" s="45">
        <v>28386</v>
      </c>
      <c r="BG74" s="45">
        <v>26450</v>
      </c>
      <c r="BH74" s="45">
        <v>20952</v>
      </c>
      <c r="BI74" s="45">
        <v>17198</v>
      </c>
      <c r="BJ74" s="45">
        <v>18433</v>
      </c>
      <c r="BK74" s="45">
        <v>18507</v>
      </c>
      <c r="BL74" s="45">
        <v>21227</v>
      </c>
      <c r="BM74" s="45">
        <v>21901</v>
      </c>
      <c r="BN74" s="45">
        <v>20470</v>
      </c>
      <c r="BO74" s="22"/>
    </row>
    <row r="75" spans="1:67" ht="24" customHeight="1" x14ac:dyDescent="0.25">
      <c r="A75" s="23" t="s">
        <v>430</v>
      </c>
      <c r="B75" s="45">
        <v>889</v>
      </c>
      <c r="C75" s="45">
        <v>1060</v>
      </c>
      <c r="D75" s="45">
        <v>1319</v>
      </c>
      <c r="E75" s="45">
        <v>1774</v>
      </c>
      <c r="F75" s="45">
        <v>2164</v>
      </c>
      <c r="G75" s="45">
        <v>2283</v>
      </c>
      <c r="H75" s="45">
        <v>1945</v>
      </c>
      <c r="I75" s="45">
        <v>2222</v>
      </c>
      <c r="J75" s="45">
        <v>2987</v>
      </c>
      <c r="K75" s="45">
        <v>2884</v>
      </c>
      <c r="L75" s="45">
        <v>2784</v>
      </c>
      <c r="M75" s="45">
        <v>2817</v>
      </c>
      <c r="N75" s="45">
        <v>3943</v>
      </c>
      <c r="O75" s="45">
        <v>4138</v>
      </c>
      <c r="P75" s="45">
        <v>5147</v>
      </c>
      <c r="Q75" s="45">
        <v>5503</v>
      </c>
      <c r="R75" s="45">
        <v>5469</v>
      </c>
      <c r="S75" s="45">
        <v>7742</v>
      </c>
      <c r="T75" s="45">
        <v>4750</v>
      </c>
      <c r="U75" s="45">
        <v>8197</v>
      </c>
      <c r="V75" s="45">
        <v>11000</v>
      </c>
      <c r="W75" s="45">
        <v>7469</v>
      </c>
      <c r="X75" s="45">
        <v>8225</v>
      </c>
      <c r="Y75" s="45">
        <v>8089</v>
      </c>
      <c r="Z75" s="45">
        <v>7897</v>
      </c>
      <c r="AA75" s="45">
        <v>10308</v>
      </c>
      <c r="AB75" s="45">
        <v>11390</v>
      </c>
      <c r="AC75" s="45">
        <v>12159</v>
      </c>
      <c r="AD75" s="45">
        <v>12914</v>
      </c>
      <c r="AE75" s="45">
        <v>15636</v>
      </c>
      <c r="AF75" s="45">
        <v>12178</v>
      </c>
      <c r="AG75" s="45">
        <v>14040</v>
      </c>
      <c r="AH75" s="45">
        <v>15497</v>
      </c>
      <c r="AI75" s="45">
        <v>13350</v>
      </c>
      <c r="AJ75" s="45">
        <v>12468</v>
      </c>
      <c r="AK75" s="45">
        <v>12289</v>
      </c>
      <c r="AL75" s="45">
        <v>11303</v>
      </c>
      <c r="AM75" s="45">
        <v>12211</v>
      </c>
      <c r="AN75" s="45">
        <v>12880</v>
      </c>
      <c r="AO75" s="45">
        <v>13813</v>
      </c>
      <c r="AP75" s="45">
        <v>14028</v>
      </c>
      <c r="AQ75" s="45">
        <v>16577</v>
      </c>
      <c r="AR75" s="45">
        <v>15370</v>
      </c>
      <c r="AS75" s="45">
        <v>16462</v>
      </c>
      <c r="AT75" s="45">
        <v>17509</v>
      </c>
      <c r="AU75" s="45">
        <v>16429</v>
      </c>
      <c r="AV75" s="45">
        <v>15016</v>
      </c>
      <c r="AW75" s="45">
        <v>13565</v>
      </c>
      <c r="AX75" s="45">
        <v>13253</v>
      </c>
      <c r="AY75" s="45">
        <v>12882</v>
      </c>
      <c r="AZ75" s="45">
        <v>15573</v>
      </c>
      <c r="BA75" s="45">
        <v>16475</v>
      </c>
      <c r="BB75" s="45">
        <v>16930</v>
      </c>
      <c r="BC75" s="45">
        <v>18181</v>
      </c>
      <c r="BD75" s="45">
        <v>16254</v>
      </c>
      <c r="BE75" s="45">
        <v>19320</v>
      </c>
      <c r="BF75" s="45">
        <v>19983</v>
      </c>
      <c r="BG75" s="45">
        <v>18930</v>
      </c>
      <c r="BH75" s="45">
        <v>15740</v>
      </c>
      <c r="BI75" s="45">
        <v>12451</v>
      </c>
      <c r="BJ75" s="45">
        <v>11395</v>
      </c>
      <c r="BK75" s="45">
        <v>11890</v>
      </c>
      <c r="BL75" s="45">
        <v>14343</v>
      </c>
      <c r="BM75" s="45">
        <v>15458</v>
      </c>
      <c r="BN75" s="45">
        <v>14661</v>
      </c>
      <c r="BO75" s="22"/>
    </row>
    <row r="76" spans="1:67" ht="24" customHeight="1" x14ac:dyDescent="0.25">
      <c r="A76" s="23" t="s">
        <v>431</v>
      </c>
      <c r="B76" s="45">
        <v>13666</v>
      </c>
      <c r="C76" s="45">
        <v>12720</v>
      </c>
      <c r="D76" s="45">
        <v>12129</v>
      </c>
      <c r="E76" s="45">
        <v>13134</v>
      </c>
      <c r="F76" s="45">
        <v>14044</v>
      </c>
      <c r="G76" s="45">
        <v>15620</v>
      </c>
      <c r="H76" s="45">
        <v>13579</v>
      </c>
      <c r="I76" s="45">
        <v>15366</v>
      </c>
      <c r="J76" s="45">
        <v>18167</v>
      </c>
      <c r="K76" s="45">
        <v>17253</v>
      </c>
      <c r="L76" s="45">
        <v>14056</v>
      </c>
      <c r="M76" s="45">
        <v>12458</v>
      </c>
      <c r="N76" s="45">
        <v>12288</v>
      </c>
      <c r="O76" s="45">
        <v>13657</v>
      </c>
      <c r="P76" s="45">
        <v>15833</v>
      </c>
      <c r="Q76" s="45">
        <v>17637</v>
      </c>
      <c r="R76" s="45">
        <v>17205</v>
      </c>
      <c r="S76" s="45">
        <v>17401</v>
      </c>
      <c r="T76" s="45">
        <v>14425</v>
      </c>
      <c r="U76" s="45">
        <v>13442</v>
      </c>
      <c r="V76" s="45">
        <v>24295</v>
      </c>
      <c r="W76" s="45">
        <v>17351</v>
      </c>
      <c r="X76" s="45">
        <v>14607</v>
      </c>
      <c r="Y76" s="45">
        <v>14099</v>
      </c>
      <c r="Z76" s="45">
        <v>13346</v>
      </c>
      <c r="AA76" s="45">
        <v>13854</v>
      </c>
      <c r="AB76" s="45">
        <v>15569</v>
      </c>
      <c r="AC76" s="45">
        <v>16862</v>
      </c>
      <c r="AD76" s="45">
        <v>17996</v>
      </c>
      <c r="AE76" s="45">
        <v>19598</v>
      </c>
      <c r="AF76" s="45">
        <v>15896</v>
      </c>
      <c r="AG76" s="45">
        <v>15572</v>
      </c>
      <c r="AH76" s="45">
        <v>16980</v>
      </c>
      <c r="AI76" s="45">
        <v>15469</v>
      </c>
      <c r="AJ76" s="45">
        <v>15432</v>
      </c>
      <c r="AK76" s="45">
        <v>15012</v>
      </c>
      <c r="AL76" s="45">
        <v>13415</v>
      </c>
      <c r="AM76" s="45">
        <v>16058</v>
      </c>
      <c r="AN76" s="45">
        <v>15041</v>
      </c>
      <c r="AO76" s="45">
        <v>18604</v>
      </c>
      <c r="AP76" s="45">
        <v>17773</v>
      </c>
      <c r="AQ76" s="45">
        <v>17475</v>
      </c>
      <c r="AR76" s="45">
        <v>14933</v>
      </c>
      <c r="AS76" s="45">
        <v>16450</v>
      </c>
      <c r="AT76" s="45">
        <v>16005</v>
      </c>
      <c r="AU76" s="45">
        <v>15055</v>
      </c>
      <c r="AV76" s="45">
        <v>14645</v>
      </c>
      <c r="AW76" s="45">
        <v>13405</v>
      </c>
      <c r="AX76" s="45">
        <v>13350</v>
      </c>
      <c r="AY76" s="45">
        <v>13887</v>
      </c>
      <c r="AZ76" s="45">
        <v>15260</v>
      </c>
      <c r="BA76" s="45">
        <v>18308</v>
      </c>
      <c r="BB76" s="45">
        <v>18310</v>
      </c>
      <c r="BC76" s="45">
        <v>17436</v>
      </c>
      <c r="BD76" s="45">
        <v>16006</v>
      </c>
      <c r="BE76" s="45">
        <v>17586</v>
      </c>
      <c r="BF76" s="45">
        <v>18620</v>
      </c>
      <c r="BG76" s="45">
        <v>17062</v>
      </c>
      <c r="BH76" s="45">
        <v>9681</v>
      </c>
      <c r="BI76" s="45">
        <v>4443</v>
      </c>
      <c r="BJ76" s="45">
        <v>8208</v>
      </c>
      <c r="BK76" s="45">
        <v>9035</v>
      </c>
      <c r="BL76" s="45">
        <v>10371</v>
      </c>
      <c r="BM76" s="45">
        <v>11793</v>
      </c>
      <c r="BN76" s="45">
        <v>12563</v>
      </c>
      <c r="BO76" s="22"/>
    </row>
    <row r="77" spans="1:67" ht="24" customHeight="1" x14ac:dyDescent="0.25">
      <c r="A77" s="23" t="s">
        <v>432</v>
      </c>
      <c r="B77" s="45">
        <v>181136</v>
      </c>
      <c r="C77" s="45">
        <v>257980</v>
      </c>
      <c r="D77" s="45">
        <v>303886</v>
      </c>
      <c r="E77" s="45">
        <v>335070</v>
      </c>
      <c r="F77" s="45">
        <v>315862</v>
      </c>
      <c r="G77" s="45">
        <v>337240</v>
      </c>
      <c r="H77" s="45">
        <v>290182</v>
      </c>
      <c r="I77" s="45">
        <v>284429</v>
      </c>
      <c r="J77" s="45">
        <v>328940</v>
      </c>
      <c r="K77" s="45">
        <v>312235</v>
      </c>
      <c r="L77" s="45">
        <v>279848</v>
      </c>
      <c r="M77" s="45">
        <v>280334</v>
      </c>
      <c r="N77" s="45">
        <v>269024</v>
      </c>
      <c r="O77" s="45">
        <v>269635</v>
      </c>
      <c r="P77" s="45">
        <v>322501</v>
      </c>
      <c r="Q77" s="45">
        <v>335735</v>
      </c>
      <c r="R77" s="45">
        <v>291226</v>
      </c>
      <c r="S77" s="45">
        <v>330450</v>
      </c>
      <c r="T77" s="45">
        <v>300182</v>
      </c>
      <c r="U77" s="45">
        <v>281756</v>
      </c>
      <c r="V77" s="45">
        <v>285147</v>
      </c>
      <c r="W77" s="45">
        <v>247409</v>
      </c>
      <c r="X77" s="45">
        <v>239362</v>
      </c>
      <c r="Y77" s="45">
        <v>236503</v>
      </c>
      <c r="Z77" s="45">
        <v>222609</v>
      </c>
      <c r="AA77" s="45">
        <v>248908</v>
      </c>
      <c r="AB77" s="45">
        <v>282258</v>
      </c>
      <c r="AC77" s="45">
        <v>273319</v>
      </c>
      <c r="AD77" s="45">
        <v>279430</v>
      </c>
      <c r="AE77" s="45">
        <v>332225</v>
      </c>
      <c r="AF77" s="45">
        <v>267582</v>
      </c>
      <c r="AG77" s="45">
        <v>268446</v>
      </c>
      <c r="AH77" s="45">
        <v>286223</v>
      </c>
      <c r="AI77" s="45">
        <v>273502</v>
      </c>
      <c r="AJ77" s="45">
        <v>258962</v>
      </c>
      <c r="AK77" s="45">
        <v>242157</v>
      </c>
      <c r="AL77" s="45">
        <v>228440</v>
      </c>
      <c r="AM77" s="45">
        <v>236097</v>
      </c>
      <c r="AN77" s="45">
        <v>268496</v>
      </c>
      <c r="AO77" s="45">
        <v>272819</v>
      </c>
      <c r="AP77" s="45">
        <v>270141</v>
      </c>
      <c r="AQ77" s="45">
        <v>309433</v>
      </c>
      <c r="AR77" s="45">
        <v>265585</v>
      </c>
      <c r="AS77" s="45">
        <v>266315</v>
      </c>
      <c r="AT77" s="45">
        <v>279900</v>
      </c>
      <c r="AU77" s="45">
        <v>257855</v>
      </c>
      <c r="AV77" s="45">
        <v>249648</v>
      </c>
      <c r="AW77" s="45">
        <v>250708</v>
      </c>
      <c r="AX77" s="45">
        <v>225699</v>
      </c>
      <c r="AY77" s="45">
        <v>227295</v>
      </c>
      <c r="AZ77" s="45">
        <v>249716</v>
      </c>
      <c r="BA77" s="45">
        <v>257278</v>
      </c>
      <c r="BB77" s="45">
        <v>249872</v>
      </c>
      <c r="BC77" s="45">
        <v>257558</v>
      </c>
      <c r="BD77" s="45">
        <v>226256</v>
      </c>
      <c r="BE77" s="45">
        <v>245780</v>
      </c>
      <c r="BF77" s="45">
        <v>254451</v>
      </c>
      <c r="BG77" s="45">
        <v>233347</v>
      </c>
      <c r="BH77" s="45">
        <v>204510</v>
      </c>
      <c r="BI77" s="45">
        <v>190265</v>
      </c>
      <c r="BJ77" s="45">
        <v>186747</v>
      </c>
      <c r="BK77" s="45">
        <v>190632</v>
      </c>
      <c r="BL77" s="45">
        <v>230840</v>
      </c>
      <c r="BM77" s="45">
        <v>224192</v>
      </c>
      <c r="BN77" s="45">
        <v>205589</v>
      </c>
      <c r="BO77" s="22"/>
    </row>
    <row r="78" spans="1:67" ht="24" customHeight="1" x14ac:dyDescent="0.25">
      <c r="A78" s="23" t="s">
        <v>433</v>
      </c>
      <c r="B78" s="45">
        <v>5339</v>
      </c>
      <c r="C78" s="45">
        <v>7292</v>
      </c>
      <c r="D78" s="45">
        <v>10018</v>
      </c>
      <c r="E78" s="45">
        <v>12855</v>
      </c>
      <c r="F78" s="45">
        <v>14767</v>
      </c>
      <c r="G78" s="45">
        <v>16318</v>
      </c>
      <c r="H78" s="45">
        <v>12250</v>
      </c>
      <c r="I78" s="45">
        <v>14999</v>
      </c>
      <c r="J78" s="45">
        <v>23408</v>
      </c>
      <c r="K78" s="45">
        <v>24570</v>
      </c>
      <c r="L78" s="45">
        <v>21600</v>
      </c>
      <c r="M78" s="45">
        <v>23571</v>
      </c>
      <c r="N78" s="45">
        <v>21266</v>
      </c>
      <c r="O78" s="45">
        <v>18801</v>
      </c>
      <c r="P78" s="45">
        <v>20436</v>
      </c>
      <c r="Q78" s="45">
        <v>17952</v>
      </c>
      <c r="R78" s="45">
        <v>14854</v>
      </c>
      <c r="S78" s="45">
        <v>18256</v>
      </c>
      <c r="T78" s="45">
        <v>25907</v>
      </c>
      <c r="U78" s="45">
        <v>23146</v>
      </c>
      <c r="V78" s="45">
        <v>21376</v>
      </c>
      <c r="W78" s="45">
        <v>13137</v>
      </c>
      <c r="X78" s="45">
        <v>14146</v>
      </c>
      <c r="Y78" s="45">
        <v>15037</v>
      </c>
      <c r="Z78" s="45">
        <v>15523</v>
      </c>
      <c r="AA78" s="45">
        <v>18518</v>
      </c>
      <c r="AB78" s="45">
        <v>21521</v>
      </c>
      <c r="AC78" s="45">
        <v>21341</v>
      </c>
      <c r="AD78" s="45">
        <v>22453</v>
      </c>
      <c r="AE78" s="45">
        <v>27535</v>
      </c>
      <c r="AF78" s="45">
        <v>20735</v>
      </c>
      <c r="AG78" s="45">
        <v>24289</v>
      </c>
      <c r="AH78" s="45">
        <v>26352</v>
      </c>
      <c r="AI78" s="45">
        <v>23597</v>
      </c>
      <c r="AJ78" s="45">
        <v>20737</v>
      </c>
      <c r="AK78" s="45">
        <v>19797</v>
      </c>
      <c r="AL78" s="45">
        <v>18376</v>
      </c>
      <c r="AM78" s="45">
        <v>21466</v>
      </c>
      <c r="AN78" s="45">
        <v>21250</v>
      </c>
      <c r="AO78" s="45">
        <v>24660</v>
      </c>
      <c r="AP78" s="45">
        <v>23443</v>
      </c>
      <c r="AQ78" s="45">
        <v>28437</v>
      </c>
      <c r="AR78" s="45">
        <v>24564</v>
      </c>
      <c r="AS78" s="45">
        <v>25594</v>
      </c>
      <c r="AT78" s="45">
        <v>27033</v>
      </c>
      <c r="AU78" s="45">
        <v>24394</v>
      </c>
      <c r="AV78" s="45">
        <v>21533</v>
      </c>
      <c r="AW78" s="45">
        <v>18912</v>
      </c>
      <c r="AX78" s="45">
        <v>19608</v>
      </c>
      <c r="AY78" s="45">
        <v>17078</v>
      </c>
      <c r="AZ78" s="45">
        <v>18298</v>
      </c>
      <c r="BA78" s="45">
        <v>19954</v>
      </c>
      <c r="BB78" s="45">
        <v>19133</v>
      </c>
      <c r="BC78" s="45">
        <v>19472</v>
      </c>
      <c r="BD78" s="45">
        <v>16611</v>
      </c>
      <c r="BE78" s="45">
        <v>20583</v>
      </c>
      <c r="BF78" s="45">
        <v>20973</v>
      </c>
      <c r="BG78" s="45">
        <v>19430</v>
      </c>
      <c r="BH78" s="45">
        <v>14627</v>
      </c>
      <c r="BI78" s="45">
        <v>12576</v>
      </c>
      <c r="BJ78" s="45">
        <v>13753</v>
      </c>
      <c r="BK78" s="45">
        <v>14048</v>
      </c>
      <c r="BL78" s="45">
        <v>16246</v>
      </c>
      <c r="BM78" s="45">
        <v>16552</v>
      </c>
      <c r="BN78" s="45">
        <v>15603</v>
      </c>
      <c r="BO78" s="22"/>
    </row>
    <row r="79" spans="1:67" ht="24" customHeight="1" x14ac:dyDescent="0.25">
      <c r="A79" s="23" t="s">
        <v>434</v>
      </c>
      <c r="B79" s="45">
        <v>394</v>
      </c>
      <c r="C79" s="45">
        <v>439</v>
      </c>
      <c r="D79" s="45">
        <v>637</v>
      </c>
      <c r="E79" s="45">
        <v>944</v>
      </c>
      <c r="F79" s="45">
        <v>1157</v>
      </c>
      <c r="G79" s="45">
        <v>1203</v>
      </c>
      <c r="H79" s="45">
        <v>968</v>
      </c>
      <c r="I79" s="45">
        <v>1038</v>
      </c>
      <c r="J79" s="45">
        <v>1570</v>
      </c>
      <c r="K79" s="45">
        <v>1505</v>
      </c>
      <c r="L79" s="45">
        <v>1312</v>
      </c>
      <c r="M79" s="45">
        <v>1417</v>
      </c>
      <c r="N79" s="45">
        <v>2266</v>
      </c>
      <c r="O79" s="45">
        <v>2372</v>
      </c>
      <c r="P79" s="45">
        <v>3108</v>
      </c>
      <c r="Q79" s="45">
        <v>3345</v>
      </c>
      <c r="R79" s="45">
        <v>2691</v>
      </c>
      <c r="S79" s="45">
        <v>3630</v>
      </c>
      <c r="T79" s="45">
        <v>129</v>
      </c>
      <c r="U79" s="45">
        <v>3374</v>
      </c>
      <c r="V79" s="45">
        <v>5521</v>
      </c>
      <c r="W79" s="45">
        <v>3815</v>
      </c>
      <c r="X79" s="45">
        <v>4302</v>
      </c>
      <c r="Y79" s="45">
        <v>4212</v>
      </c>
      <c r="Z79" s="45">
        <v>4152</v>
      </c>
      <c r="AA79" s="45">
        <v>5803</v>
      </c>
      <c r="AB79" s="45">
        <v>6965</v>
      </c>
      <c r="AC79" s="45">
        <v>7404</v>
      </c>
      <c r="AD79" s="45">
        <v>7782</v>
      </c>
      <c r="AE79" s="45">
        <v>9488</v>
      </c>
      <c r="AF79" s="45">
        <v>7347</v>
      </c>
      <c r="AG79" s="45">
        <v>8595</v>
      </c>
      <c r="AH79" s="45">
        <v>9470</v>
      </c>
      <c r="AI79" s="45">
        <v>8112</v>
      </c>
      <c r="AJ79" s="45">
        <v>7579</v>
      </c>
      <c r="AK79" s="45">
        <v>7689</v>
      </c>
      <c r="AL79" s="45">
        <v>7029</v>
      </c>
      <c r="AM79" s="45">
        <v>7784</v>
      </c>
      <c r="AN79" s="45">
        <v>8187</v>
      </c>
      <c r="AO79" s="45">
        <v>8837</v>
      </c>
      <c r="AP79" s="45">
        <v>8805</v>
      </c>
      <c r="AQ79" s="45">
        <v>11037</v>
      </c>
      <c r="AR79" s="45">
        <v>10137</v>
      </c>
      <c r="AS79" s="45">
        <v>10525</v>
      </c>
      <c r="AT79" s="45">
        <v>11024</v>
      </c>
      <c r="AU79" s="45">
        <v>10202</v>
      </c>
      <c r="AV79" s="45">
        <v>9655</v>
      </c>
      <c r="AW79" s="45">
        <v>8515</v>
      </c>
      <c r="AX79" s="45">
        <v>8529</v>
      </c>
      <c r="AY79" s="45">
        <v>7912</v>
      </c>
      <c r="AZ79" s="45">
        <v>9937</v>
      </c>
      <c r="BA79" s="45">
        <v>10515</v>
      </c>
      <c r="BB79" s="45">
        <v>10745</v>
      </c>
      <c r="BC79" s="45">
        <v>11705</v>
      </c>
      <c r="BD79" s="45">
        <v>10291</v>
      </c>
      <c r="BE79" s="45">
        <v>12280</v>
      </c>
      <c r="BF79" s="45">
        <v>12805</v>
      </c>
      <c r="BG79" s="45">
        <v>11891</v>
      </c>
      <c r="BH79" s="45">
        <v>8641</v>
      </c>
      <c r="BI79" s="45">
        <v>7424</v>
      </c>
      <c r="BJ79" s="45">
        <v>6611</v>
      </c>
      <c r="BK79" s="45">
        <v>7118</v>
      </c>
      <c r="BL79" s="45">
        <v>8704</v>
      </c>
      <c r="BM79" s="45">
        <v>9207</v>
      </c>
      <c r="BN79" s="45">
        <v>8935</v>
      </c>
      <c r="BO79" s="22"/>
    </row>
    <row r="80" spans="1:67" ht="24" customHeight="1" x14ac:dyDescent="0.25">
      <c r="A80" s="23" t="s">
        <v>435</v>
      </c>
      <c r="B80" s="45">
        <v>5701</v>
      </c>
      <c r="C80" s="45">
        <v>5420</v>
      </c>
      <c r="D80" s="45">
        <v>5505</v>
      </c>
      <c r="E80" s="45">
        <v>6085</v>
      </c>
      <c r="F80" s="45">
        <v>6145</v>
      </c>
      <c r="G80" s="45">
        <v>6354</v>
      </c>
      <c r="H80" s="45">
        <v>5655</v>
      </c>
      <c r="I80" s="45">
        <v>6078</v>
      </c>
      <c r="J80" s="45">
        <v>6956</v>
      </c>
      <c r="K80" s="45">
        <v>8082</v>
      </c>
      <c r="L80" s="45">
        <v>7348</v>
      </c>
      <c r="M80" s="45">
        <v>7377</v>
      </c>
      <c r="N80" s="45">
        <v>7427</v>
      </c>
      <c r="O80" s="45">
        <v>7862</v>
      </c>
      <c r="P80" s="45">
        <v>9454</v>
      </c>
      <c r="Q80" s="45">
        <v>11288</v>
      </c>
      <c r="R80" s="45">
        <v>11879</v>
      </c>
      <c r="S80" s="45">
        <v>11903</v>
      </c>
      <c r="T80" s="45">
        <v>9235</v>
      </c>
      <c r="U80" s="45">
        <v>8191</v>
      </c>
      <c r="V80" s="45">
        <v>14921</v>
      </c>
      <c r="W80" s="45">
        <v>10991</v>
      </c>
      <c r="X80" s="45">
        <v>9771</v>
      </c>
      <c r="Y80" s="45">
        <v>9452</v>
      </c>
      <c r="Z80" s="45">
        <v>8931</v>
      </c>
      <c r="AA80" s="45">
        <v>9749</v>
      </c>
      <c r="AB80" s="45">
        <v>11286</v>
      </c>
      <c r="AC80" s="45">
        <v>12534</v>
      </c>
      <c r="AD80" s="45">
        <v>13432</v>
      </c>
      <c r="AE80" s="45">
        <v>14603</v>
      </c>
      <c r="AF80" s="45">
        <v>11644</v>
      </c>
      <c r="AG80" s="45">
        <v>11369</v>
      </c>
      <c r="AH80" s="45">
        <v>12093</v>
      </c>
      <c r="AI80" s="45">
        <v>10897</v>
      </c>
      <c r="AJ80" s="45">
        <v>11029</v>
      </c>
      <c r="AK80" s="45">
        <v>10475</v>
      </c>
      <c r="AL80" s="45">
        <v>9284</v>
      </c>
      <c r="AM80" s="45">
        <v>10792</v>
      </c>
      <c r="AN80" s="45">
        <v>10501</v>
      </c>
      <c r="AO80" s="45">
        <v>13245</v>
      </c>
      <c r="AP80" s="45">
        <v>12757</v>
      </c>
      <c r="AQ80" s="45">
        <v>12085</v>
      </c>
      <c r="AR80" s="45">
        <v>10142</v>
      </c>
      <c r="AS80" s="45">
        <v>10921</v>
      </c>
      <c r="AT80" s="45">
        <v>11225</v>
      </c>
      <c r="AU80" s="45">
        <v>10631</v>
      </c>
      <c r="AV80" s="45">
        <v>10177</v>
      </c>
      <c r="AW80" s="45">
        <v>9244</v>
      </c>
      <c r="AX80" s="45">
        <v>8909</v>
      </c>
      <c r="AY80" s="45">
        <v>9081</v>
      </c>
      <c r="AZ80" s="45">
        <v>10020</v>
      </c>
      <c r="BA80" s="45">
        <v>12222</v>
      </c>
      <c r="BB80" s="45">
        <v>12891</v>
      </c>
      <c r="BC80" s="45">
        <v>11724</v>
      </c>
      <c r="BD80" s="45">
        <v>10728</v>
      </c>
      <c r="BE80" s="45">
        <v>11494</v>
      </c>
      <c r="BF80" s="45">
        <v>11831</v>
      </c>
      <c r="BG80" s="45">
        <v>10764</v>
      </c>
      <c r="BH80" s="45">
        <v>6378</v>
      </c>
      <c r="BI80" s="45">
        <v>2969</v>
      </c>
      <c r="BJ80" s="45">
        <v>4804</v>
      </c>
      <c r="BK80" s="45">
        <v>5204</v>
      </c>
      <c r="BL80" s="45">
        <v>6109</v>
      </c>
      <c r="BM80" s="45">
        <v>6421</v>
      </c>
      <c r="BN80" s="45">
        <v>7037</v>
      </c>
      <c r="BO80" s="22"/>
    </row>
    <row r="81" spans="1:67" ht="16.5" x14ac:dyDescent="0.25">
      <c r="A81" s="47" t="s">
        <v>436</v>
      </c>
      <c r="B81" s="60">
        <f t="shared" ref="B81:AP84" si="14">+B77/B73</f>
        <v>0.44188996662698338</v>
      </c>
      <c r="C81" s="60">
        <f t="shared" si="14"/>
        <v>0.58494754336996724</v>
      </c>
      <c r="D81" s="60">
        <f t="shared" si="14"/>
        <v>0.64072716078796832</v>
      </c>
      <c r="E81" s="60">
        <f t="shared" si="14"/>
        <v>0.65799344107770552</v>
      </c>
      <c r="F81" s="60">
        <f t="shared" si="14"/>
        <v>0.66689046816740349</v>
      </c>
      <c r="G81" s="60">
        <f t="shared" si="14"/>
        <v>0.67094946392084853</v>
      </c>
      <c r="H81" s="60">
        <f t="shared" si="14"/>
        <v>0.67472103832569519</v>
      </c>
      <c r="I81" s="60">
        <f t="shared" si="14"/>
        <v>0.68629882805430953</v>
      </c>
      <c r="J81" s="60">
        <f t="shared" si="14"/>
        <v>0.6790416541086417</v>
      </c>
      <c r="K81" s="60">
        <f t="shared" si="14"/>
        <v>0.6760513672158337</v>
      </c>
      <c r="L81" s="60">
        <f t="shared" si="14"/>
        <v>0.65447741995837139</v>
      </c>
      <c r="M81" s="60">
        <f t="shared" si="14"/>
        <v>0.65338762419967977</v>
      </c>
      <c r="N81" s="60">
        <f t="shared" si="14"/>
        <v>0.64371512523808161</v>
      </c>
      <c r="O81" s="60">
        <f t="shared" si="14"/>
        <v>0.64209816920995977</v>
      </c>
      <c r="P81" s="60">
        <f t="shared" si="14"/>
        <v>0.68163727709473354</v>
      </c>
      <c r="Q81" s="60">
        <f t="shared" si="14"/>
        <v>0.69726315876918987</v>
      </c>
      <c r="R81" s="60">
        <f t="shared" si="14"/>
        <v>0.70684721376093129</v>
      </c>
      <c r="S81" s="60">
        <f t="shared" si="14"/>
        <v>0.71832271808360326</v>
      </c>
      <c r="T81" s="60">
        <f t="shared" si="14"/>
        <v>0.68434083220105602</v>
      </c>
      <c r="U81" s="60">
        <f t="shared" si="14"/>
        <v>0.68701873137712932</v>
      </c>
      <c r="V81" s="60">
        <f t="shared" si="14"/>
        <v>0.68676361499407523</v>
      </c>
      <c r="W81" s="60">
        <f t="shared" si="14"/>
        <v>0.68174215432603946</v>
      </c>
      <c r="X81" s="60">
        <f t="shared" si="14"/>
        <v>0.67175756759335659</v>
      </c>
      <c r="Y81" s="60">
        <f t="shared" si="14"/>
        <v>0.68080751671051798</v>
      </c>
      <c r="Z81" s="60">
        <f t="shared" si="14"/>
        <v>0.6701013238932938</v>
      </c>
      <c r="AA81" s="60">
        <f t="shared" si="14"/>
        <v>0.68099938714760988</v>
      </c>
      <c r="AB81" s="60">
        <f t="shared" si="14"/>
        <v>0.7159166136138243</v>
      </c>
      <c r="AC81" s="60">
        <f t="shared" si="14"/>
        <v>0.73200316027692591</v>
      </c>
      <c r="AD81" s="60">
        <f t="shared" si="14"/>
        <v>0.74995437417470934</v>
      </c>
      <c r="AE81" s="60">
        <f t="shared" si="14"/>
        <v>0.75525249723792076</v>
      </c>
      <c r="AF81" s="60">
        <f t="shared" si="14"/>
        <v>0.73856676391599207</v>
      </c>
      <c r="AG81" s="60">
        <f t="shared" si="14"/>
        <v>0.7531880150275102</v>
      </c>
      <c r="AH81" s="60">
        <f t="shared" si="14"/>
        <v>0.74772851955380237</v>
      </c>
      <c r="AI81" s="60">
        <f t="shared" si="14"/>
        <v>0.7377868175859037</v>
      </c>
      <c r="AJ81" s="60">
        <f t="shared" si="14"/>
        <v>0.72887705501718314</v>
      </c>
      <c r="AK81" s="60">
        <f t="shared" si="14"/>
        <v>0.71496225261958257</v>
      </c>
      <c r="AL81" s="60">
        <f t="shared" si="14"/>
        <v>0.70355906520641098</v>
      </c>
      <c r="AM81" s="60">
        <f t="shared" si="14"/>
        <v>0.69476871647131877</v>
      </c>
      <c r="AN81" s="60">
        <f t="shared" si="14"/>
        <v>0.71108003675954545</v>
      </c>
      <c r="AO81" s="60">
        <f t="shared" si="14"/>
        <v>0.7329233761558589</v>
      </c>
      <c r="AP81" s="60">
        <f t="shared" si="14"/>
        <v>0.73475965500640539</v>
      </c>
      <c r="AQ81" s="60">
        <f t="shared" ref="AQ81:BN84" si="15">AQ77/AQ73</f>
        <v>0.72884078623499904</v>
      </c>
      <c r="AR81" s="60">
        <f t="shared" si="15"/>
        <v>0.72416406950840773</v>
      </c>
      <c r="AS81" s="60">
        <f t="shared" si="15"/>
        <v>0.7260100321683659</v>
      </c>
      <c r="AT81" s="60">
        <f t="shared" si="15"/>
        <v>0.72353999503681032</v>
      </c>
      <c r="AU81" s="60">
        <f t="shared" si="15"/>
        <v>0.71408197175297705</v>
      </c>
      <c r="AV81" s="60">
        <f t="shared" si="15"/>
        <v>0.69445626684692352</v>
      </c>
      <c r="AW81" s="60">
        <f t="shared" si="15"/>
        <v>0.68174043567996478</v>
      </c>
      <c r="AX81" s="60">
        <f t="shared" si="15"/>
        <v>0.66803708110603988</v>
      </c>
      <c r="AY81" s="60">
        <f t="shared" si="15"/>
        <v>0.66215991819683451</v>
      </c>
      <c r="AZ81" s="60">
        <f t="shared" si="15"/>
        <v>0.67289306616941702</v>
      </c>
      <c r="BA81" s="60">
        <f t="shared" si="15"/>
        <v>0.69296924871185039</v>
      </c>
      <c r="BB81" s="60">
        <f t="shared" si="15"/>
        <v>0.70855321550201189</v>
      </c>
      <c r="BC81" s="60">
        <f t="shared" si="15"/>
        <v>0.7077616410876465</v>
      </c>
      <c r="BD81" s="60">
        <f t="shared" si="15"/>
        <v>0.69517126107635774</v>
      </c>
      <c r="BE81" s="60">
        <f t="shared" si="15"/>
        <v>0.72328015702754167</v>
      </c>
      <c r="BF81" s="60">
        <f t="shared" si="15"/>
        <v>0.6946576139034718</v>
      </c>
      <c r="BG81" s="60">
        <f t="shared" si="15"/>
        <v>0.68451885054504069</v>
      </c>
      <c r="BH81" s="60">
        <f t="shared" si="15"/>
        <v>0.65628850893407276</v>
      </c>
      <c r="BI81" s="60">
        <f t="shared" si="15"/>
        <v>0.64840595021043845</v>
      </c>
      <c r="BJ81" s="60">
        <f t="shared" si="15"/>
        <v>0.63476206662134604</v>
      </c>
      <c r="BK81" s="60">
        <f t="shared" si="15"/>
        <v>0.64051286186597856</v>
      </c>
      <c r="BL81" s="60">
        <f t="shared" si="15"/>
        <v>0.68910548233502988</v>
      </c>
      <c r="BM81" s="60">
        <f t="shared" si="15"/>
        <v>0.7080142365837252</v>
      </c>
      <c r="BN81" s="60">
        <f t="shared" si="15"/>
        <v>0.71185354976316451</v>
      </c>
      <c r="BO81" s="22"/>
    </row>
    <row r="82" spans="1:67" ht="16.5" x14ac:dyDescent="0.25">
      <c r="A82" s="47" t="s">
        <v>437</v>
      </c>
      <c r="B82" s="60">
        <f t="shared" si="14"/>
        <v>0.60090039392234107</v>
      </c>
      <c r="C82" s="60">
        <f t="shared" si="14"/>
        <v>0.82760186130972646</v>
      </c>
      <c r="D82" s="60">
        <f t="shared" si="14"/>
        <v>0.8645896263053422</v>
      </c>
      <c r="E82" s="60">
        <f t="shared" si="14"/>
        <v>0.86402742304073132</v>
      </c>
      <c r="F82" s="60">
        <f t="shared" si="14"/>
        <v>0.89032919329555049</v>
      </c>
      <c r="G82" s="60">
        <f t="shared" si="14"/>
        <v>0.87388207572430787</v>
      </c>
      <c r="H82" s="60">
        <f t="shared" si="14"/>
        <v>0.86255456977890443</v>
      </c>
      <c r="I82" s="60">
        <f t="shared" si="14"/>
        <v>0.87800737575367327</v>
      </c>
      <c r="J82" s="60">
        <f t="shared" si="14"/>
        <v>0.89514340344168264</v>
      </c>
      <c r="K82" s="60">
        <f t="shared" si="14"/>
        <v>0.90650826446280997</v>
      </c>
      <c r="L82" s="60">
        <f t="shared" si="14"/>
        <v>0.90547055124711795</v>
      </c>
      <c r="M82" s="60">
        <f t="shared" si="14"/>
        <v>0.91378174064741224</v>
      </c>
      <c r="N82" s="60">
        <f t="shared" si="14"/>
        <v>0.88178463324625778</v>
      </c>
      <c r="O82" s="60">
        <f t="shared" si="14"/>
        <v>0.87312497097478292</v>
      </c>
      <c r="P82" s="60">
        <f t="shared" si="14"/>
        <v>0.87512846865364846</v>
      </c>
      <c r="Q82" s="60">
        <f t="shared" si="14"/>
        <v>0.8559984741560176</v>
      </c>
      <c r="R82" s="60">
        <f t="shared" si="14"/>
        <v>0.81552651806302845</v>
      </c>
      <c r="S82" s="60">
        <f t="shared" si="14"/>
        <v>0.77960456078917029</v>
      </c>
      <c r="T82" s="60">
        <f t="shared" si="14"/>
        <v>0.82414506123747411</v>
      </c>
      <c r="U82" s="60">
        <f t="shared" si="14"/>
        <v>0.80034578146611346</v>
      </c>
      <c r="V82" s="60">
        <f t="shared" si="14"/>
        <v>0.73980757250640272</v>
      </c>
      <c r="W82" s="60">
        <f t="shared" si="14"/>
        <v>0.75421977264898377</v>
      </c>
      <c r="X82" s="60">
        <f t="shared" si="14"/>
        <v>0.74191010646667022</v>
      </c>
      <c r="Y82" s="60">
        <f t="shared" si="14"/>
        <v>0.76520278866215463</v>
      </c>
      <c r="Z82" s="60">
        <f t="shared" si="14"/>
        <v>0.79633714666803468</v>
      </c>
      <c r="AA82" s="60">
        <f t="shared" si="14"/>
        <v>0.81728307882425633</v>
      </c>
      <c r="AB82" s="60">
        <f t="shared" si="14"/>
        <v>0.81346386452978525</v>
      </c>
      <c r="AC82" s="60">
        <f t="shared" si="14"/>
        <v>0.81560039746235569</v>
      </c>
      <c r="AD82" s="60">
        <f t="shared" si="14"/>
        <v>0.80534433285509321</v>
      </c>
      <c r="AE82" s="60">
        <f t="shared" si="14"/>
        <v>0.79839364416608671</v>
      </c>
      <c r="AF82" s="60">
        <f t="shared" si="14"/>
        <v>0.76827596428174438</v>
      </c>
      <c r="AG82" s="60">
        <f t="shared" si="14"/>
        <v>0.79158519097901181</v>
      </c>
      <c r="AH82" s="60">
        <f t="shared" si="14"/>
        <v>0.77613171148352134</v>
      </c>
      <c r="AI82" s="60">
        <f t="shared" si="14"/>
        <v>0.77980832782551224</v>
      </c>
      <c r="AJ82" s="60">
        <f t="shared" si="14"/>
        <v>0.77014781252321174</v>
      </c>
      <c r="AK82" s="60">
        <f t="shared" si="14"/>
        <v>0.77553178986954985</v>
      </c>
      <c r="AL82" s="60">
        <f t="shared" si="14"/>
        <v>0.77663665948184779</v>
      </c>
      <c r="AM82" s="60">
        <f t="shared" si="14"/>
        <v>0.75779291841705798</v>
      </c>
      <c r="AN82" s="60">
        <f t="shared" si="14"/>
        <v>0.77662451575177249</v>
      </c>
      <c r="AO82" s="60">
        <f t="shared" si="14"/>
        <v>0.77747651175988397</v>
      </c>
      <c r="AP82" s="60">
        <f t="shared" si="14"/>
        <v>0.77471910112359554</v>
      </c>
      <c r="AQ82" s="60">
        <f t="shared" si="15"/>
        <v>0.8027835022443045</v>
      </c>
      <c r="AR82" s="60">
        <f t="shared" si="15"/>
        <v>0.78923017606991386</v>
      </c>
      <c r="AS82" s="60">
        <f t="shared" si="15"/>
        <v>0.78876972386587774</v>
      </c>
      <c r="AT82" s="60">
        <f t="shared" si="15"/>
        <v>0.78506708485798915</v>
      </c>
      <c r="AU82" s="60">
        <f t="shared" si="15"/>
        <v>0.76259847442791051</v>
      </c>
      <c r="AV82" s="60">
        <f t="shared" si="15"/>
        <v>0.76512809579646801</v>
      </c>
      <c r="AW82" s="60">
        <f t="shared" si="15"/>
        <v>0.75214762965319759</v>
      </c>
      <c r="AX82" s="60">
        <f t="shared" si="15"/>
        <v>0.77523425453682837</v>
      </c>
      <c r="AY82" s="60">
        <f t="shared" si="15"/>
        <v>0.74782151771248417</v>
      </c>
      <c r="AZ82" s="60">
        <f t="shared" si="15"/>
        <v>0.74466872863421785</v>
      </c>
      <c r="BA82" s="60">
        <f t="shared" si="15"/>
        <v>0.72971292740903271</v>
      </c>
      <c r="BB82" s="60">
        <f t="shared" si="15"/>
        <v>0.71535930606445819</v>
      </c>
      <c r="BC82" s="60">
        <f t="shared" si="15"/>
        <v>0.72204093740729758</v>
      </c>
      <c r="BD82" s="60">
        <f t="shared" si="15"/>
        <v>0.72061949590039476</v>
      </c>
      <c r="BE82" s="60">
        <f t="shared" si="15"/>
        <v>0.74964489929708267</v>
      </c>
      <c r="BF82" s="60">
        <f t="shared" si="15"/>
        <v>0.73885013739167194</v>
      </c>
      <c r="BG82" s="60">
        <f t="shared" si="15"/>
        <v>0.73459357277882797</v>
      </c>
      <c r="BH82" s="60">
        <f t="shared" si="15"/>
        <v>0.6981195112638412</v>
      </c>
      <c r="BI82" s="60">
        <f t="shared" si="15"/>
        <v>0.73124781951389695</v>
      </c>
      <c r="BJ82" s="60">
        <f t="shared" si="15"/>
        <v>0.74610752454836438</v>
      </c>
      <c r="BK82" s="60">
        <f t="shared" si="15"/>
        <v>0.75906413789376992</v>
      </c>
      <c r="BL82" s="60">
        <f t="shared" si="15"/>
        <v>0.76534602157629439</v>
      </c>
      <c r="BM82" s="60">
        <f t="shared" si="15"/>
        <v>0.75576457695995614</v>
      </c>
      <c r="BN82" s="60">
        <f t="shared" si="15"/>
        <v>0.7622374206155349</v>
      </c>
      <c r="BO82" s="22"/>
    </row>
    <row r="83" spans="1:67" ht="16.5" x14ac:dyDescent="0.25">
      <c r="A83" s="47" t="s">
        <v>438</v>
      </c>
      <c r="B83" s="60">
        <f t="shared" si="14"/>
        <v>0.44319460067491562</v>
      </c>
      <c r="C83" s="60">
        <f t="shared" si="14"/>
        <v>0.41415094339622643</v>
      </c>
      <c r="D83" s="60">
        <f t="shared" si="14"/>
        <v>0.48294162244124339</v>
      </c>
      <c r="E83" s="60">
        <f t="shared" si="14"/>
        <v>0.53213077790304397</v>
      </c>
      <c r="F83" s="60">
        <f t="shared" si="14"/>
        <v>0.53465804066543443</v>
      </c>
      <c r="G83" s="60">
        <f t="shared" si="14"/>
        <v>0.52693823915900129</v>
      </c>
      <c r="H83" s="60">
        <f t="shared" si="14"/>
        <v>0.49768637532133675</v>
      </c>
      <c r="I83" s="60">
        <f t="shared" si="14"/>
        <v>0.46714671467146712</v>
      </c>
      <c r="J83" s="60">
        <f t="shared" si="14"/>
        <v>0.52561098091730829</v>
      </c>
      <c r="K83" s="60">
        <f t="shared" si="14"/>
        <v>0.52184466019417475</v>
      </c>
      <c r="L83" s="60">
        <f t="shared" si="14"/>
        <v>0.47126436781609193</v>
      </c>
      <c r="M83" s="60">
        <f t="shared" si="14"/>
        <v>0.5030173943911963</v>
      </c>
      <c r="N83" s="60">
        <f t="shared" si="14"/>
        <v>0.57468932285062135</v>
      </c>
      <c r="O83" s="60">
        <f t="shared" si="14"/>
        <v>0.57322377960367332</v>
      </c>
      <c r="P83" s="60">
        <f t="shared" si="14"/>
        <v>0.60384690110744121</v>
      </c>
      <c r="Q83" s="60">
        <f t="shared" si="14"/>
        <v>0.60785026349264037</v>
      </c>
      <c r="R83" s="60">
        <f t="shared" si="14"/>
        <v>0.49204607789358201</v>
      </c>
      <c r="S83" s="60">
        <f t="shared" si="14"/>
        <v>0.46887109274089384</v>
      </c>
      <c r="T83" s="60">
        <f t="shared" si="14"/>
        <v>2.7157894736842107E-2</v>
      </c>
      <c r="U83" s="60">
        <f t="shared" si="14"/>
        <v>0.41161400512382579</v>
      </c>
      <c r="V83" s="60">
        <f t="shared" si="14"/>
        <v>0.50190909090909086</v>
      </c>
      <c r="W83" s="60">
        <f t="shared" si="14"/>
        <v>0.51077788191190254</v>
      </c>
      <c r="X83" s="60">
        <f t="shared" si="14"/>
        <v>0.52303951367781154</v>
      </c>
      <c r="Y83" s="60">
        <f t="shared" si="14"/>
        <v>0.52070713314377548</v>
      </c>
      <c r="Z83" s="60">
        <f t="shared" si="14"/>
        <v>0.52576927947321772</v>
      </c>
      <c r="AA83" s="60">
        <f t="shared" si="14"/>
        <v>0.56296080714008534</v>
      </c>
      <c r="AB83" s="60">
        <f t="shared" si="14"/>
        <v>0.61150131694468834</v>
      </c>
      <c r="AC83" s="60">
        <f t="shared" si="14"/>
        <v>0.60893165556377993</v>
      </c>
      <c r="AD83" s="60">
        <f t="shared" si="14"/>
        <v>0.60260182747405922</v>
      </c>
      <c r="AE83" s="60">
        <f t="shared" si="14"/>
        <v>0.60680480941417247</v>
      </c>
      <c r="AF83" s="60">
        <f t="shared" si="14"/>
        <v>0.60330103465265228</v>
      </c>
      <c r="AG83" s="60">
        <f t="shared" si="14"/>
        <v>0.61217948717948723</v>
      </c>
      <c r="AH83" s="60">
        <f t="shared" si="14"/>
        <v>0.61108601664838358</v>
      </c>
      <c r="AI83" s="60">
        <f t="shared" si="14"/>
        <v>0.60764044943820228</v>
      </c>
      <c r="AJ83" s="60">
        <f t="shared" si="14"/>
        <v>0.60787616297722169</v>
      </c>
      <c r="AK83" s="60">
        <f t="shared" si="14"/>
        <v>0.62568150378387177</v>
      </c>
      <c r="AL83" s="60">
        <f t="shared" si="14"/>
        <v>0.62187029992037512</v>
      </c>
      <c r="AM83" s="60">
        <f t="shared" si="14"/>
        <v>0.63745802964540166</v>
      </c>
      <c r="AN83" s="60">
        <f t="shared" si="14"/>
        <v>0.63563664596273295</v>
      </c>
      <c r="AO83" s="60">
        <f t="shared" si="14"/>
        <v>0.63975964670962138</v>
      </c>
      <c r="AP83" s="60">
        <f t="shared" si="14"/>
        <v>0.62767322497861422</v>
      </c>
      <c r="AQ83" s="60">
        <f t="shared" si="15"/>
        <v>0.66580201483983836</v>
      </c>
      <c r="AR83" s="60">
        <f t="shared" si="15"/>
        <v>0.65953155497722837</v>
      </c>
      <c r="AS83" s="60">
        <f t="shared" si="15"/>
        <v>0.63935123314299602</v>
      </c>
      <c r="AT83" s="60">
        <f t="shared" si="15"/>
        <v>0.62961905305842714</v>
      </c>
      <c r="AU83" s="60">
        <f t="shared" si="15"/>
        <v>0.62097510499726094</v>
      </c>
      <c r="AV83" s="60">
        <f t="shared" si="15"/>
        <v>0.64298082045817795</v>
      </c>
      <c r="AW83" s="60">
        <f t="shared" si="15"/>
        <v>0.6277183929229635</v>
      </c>
      <c r="AX83" s="60">
        <f t="shared" si="15"/>
        <v>0.6435524032294575</v>
      </c>
      <c r="AY83" s="60">
        <f t="shared" si="15"/>
        <v>0.61419034311442322</v>
      </c>
      <c r="AZ83" s="60">
        <f t="shared" si="15"/>
        <v>0.63809156874076933</v>
      </c>
      <c r="BA83" s="60">
        <f t="shared" si="15"/>
        <v>0.63823975720789072</v>
      </c>
      <c r="BB83" s="60">
        <f t="shared" si="15"/>
        <v>0.63467217956290611</v>
      </c>
      <c r="BC83" s="60">
        <f t="shared" si="15"/>
        <v>0.64380397117870303</v>
      </c>
      <c r="BD83" s="60">
        <f t="shared" si="15"/>
        <v>0.63313645871785407</v>
      </c>
      <c r="BE83" s="60">
        <f t="shared" si="15"/>
        <v>0.63561076604554867</v>
      </c>
      <c r="BF83" s="60">
        <f t="shared" si="15"/>
        <v>0.64079467547415303</v>
      </c>
      <c r="BG83" s="60">
        <f t="shared" si="15"/>
        <v>0.62815636555731647</v>
      </c>
      <c r="BH83" s="60">
        <f t="shared" si="15"/>
        <v>0.5489834815756035</v>
      </c>
      <c r="BI83" s="60">
        <f t="shared" si="15"/>
        <v>0.59625732872861614</v>
      </c>
      <c r="BJ83" s="60">
        <f t="shared" si="15"/>
        <v>0.58016673979815714</v>
      </c>
      <c r="BK83" s="60">
        <f t="shared" si="15"/>
        <v>0.59865433137089996</v>
      </c>
      <c r="BL83" s="60">
        <f t="shared" si="15"/>
        <v>0.60684654535313398</v>
      </c>
      <c r="BM83" s="60">
        <f t="shared" si="15"/>
        <v>0.59561392159399662</v>
      </c>
      <c r="BN83" s="60">
        <f t="shared" si="15"/>
        <v>0.60944001091330746</v>
      </c>
      <c r="BO83" s="22"/>
    </row>
    <row r="84" spans="1:67" ht="16.5" x14ac:dyDescent="0.25">
      <c r="A84" s="47" t="s">
        <v>439</v>
      </c>
      <c r="B84" s="60">
        <f t="shared" si="14"/>
        <v>0.41716669105810039</v>
      </c>
      <c r="C84" s="60">
        <f t="shared" si="14"/>
        <v>0.42610062893081763</v>
      </c>
      <c r="D84" s="60">
        <f t="shared" si="14"/>
        <v>0.45387088795448927</v>
      </c>
      <c r="E84" s="60">
        <f t="shared" si="14"/>
        <v>0.46330135526115424</v>
      </c>
      <c r="F84" s="60">
        <f t="shared" si="14"/>
        <v>0.43755340358872113</v>
      </c>
      <c r="G84" s="60">
        <f t="shared" si="14"/>
        <v>0.40678617157490399</v>
      </c>
      <c r="H84" s="60">
        <f t="shared" si="14"/>
        <v>0.41645187421754182</v>
      </c>
      <c r="I84" s="60">
        <f t="shared" si="14"/>
        <v>0.39554861382272549</v>
      </c>
      <c r="J84" s="60">
        <f t="shared" si="14"/>
        <v>0.38289205702647655</v>
      </c>
      <c r="K84" s="60">
        <f t="shared" si="14"/>
        <v>0.46844027125717269</v>
      </c>
      <c r="L84" s="60">
        <f t="shared" si="14"/>
        <v>0.52276607854297097</v>
      </c>
      <c r="M84" s="60">
        <f t="shared" si="14"/>
        <v>0.59214962273238081</v>
      </c>
      <c r="N84" s="60">
        <f t="shared" si="14"/>
        <v>0.60441080729166663</v>
      </c>
      <c r="O84" s="60">
        <f t="shared" si="14"/>
        <v>0.57567547777696415</v>
      </c>
      <c r="P84" s="60">
        <f t="shared" si="14"/>
        <v>0.5971073075222636</v>
      </c>
      <c r="Q84" s="60">
        <f t="shared" si="14"/>
        <v>0.64001814367522825</v>
      </c>
      <c r="R84" s="60">
        <f t="shared" si="14"/>
        <v>0.6904388259226969</v>
      </c>
      <c r="S84" s="60">
        <f t="shared" si="14"/>
        <v>0.68404114706051378</v>
      </c>
      <c r="T84" s="60">
        <f t="shared" si="14"/>
        <v>0.64020797227036397</v>
      </c>
      <c r="U84" s="60">
        <f t="shared" si="14"/>
        <v>0.60935872638000299</v>
      </c>
      <c r="V84" s="60">
        <f t="shared" si="14"/>
        <v>0.61415929203539821</v>
      </c>
      <c r="W84" s="60">
        <f t="shared" si="14"/>
        <v>0.63345052158377035</v>
      </c>
      <c r="X84" s="60">
        <f t="shared" si="14"/>
        <v>0.66892585746559874</v>
      </c>
      <c r="Y84" s="60">
        <f t="shared" si="14"/>
        <v>0.6704021561812894</v>
      </c>
      <c r="Z84" s="60">
        <f t="shared" si="14"/>
        <v>0.66918927019331631</v>
      </c>
      <c r="AA84" s="60">
        <f t="shared" si="14"/>
        <v>0.70369568355709544</v>
      </c>
      <c r="AB84" s="60">
        <f t="shared" si="14"/>
        <v>0.72490204894341315</v>
      </c>
      <c r="AC84" s="60">
        <f t="shared" si="14"/>
        <v>0.74332819357134383</v>
      </c>
      <c r="AD84" s="60">
        <f t="shared" si="14"/>
        <v>0.74638808624138697</v>
      </c>
      <c r="AE84" s="60">
        <f t="shared" si="14"/>
        <v>0.74512705378099808</v>
      </c>
      <c r="AF84" s="60">
        <f t="shared" si="14"/>
        <v>0.73251132360342219</v>
      </c>
      <c r="AG84" s="60">
        <f t="shared" si="14"/>
        <v>0.73009247367069097</v>
      </c>
      <c r="AH84" s="60">
        <f t="shared" si="14"/>
        <v>0.71219081272084805</v>
      </c>
      <c r="AI84" s="60">
        <f t="shared" si="14"/>
        <v>0.70444114034520655</v>
      </c>
      <c r="AJ84" s="60">
        <f t="shared" si="14"/>
        <v>0.71468377397615346</v>
      </c>
      <c r="AK84" s="60">
        <f t="shared" si="14"/>
        <v>0.69777511324273911</v>
      </c>
      <c r="AL84" s="60">
        <f t="shared" si="14"/>
        <v>0.69206112560566535</v>
      </c>
      <c r="AM84" s="60">
        <f t="shared" si="14"/>
        <v>0.67206376883796237</v>
      </c>
      <c r="AN84" s="60">
        <f t="shared" si="14"/>
        <v>0.69815836712984514</v>
      </c>
      <c r="AO84" s="60">
        <f t="shared" si="14"/>
        <v>0.71194366802838094</v>
      </c>
      <c r="AP84" s="60">
        <f t="shared" si="14"/>
        <v>0.71777415180329718</v>
      </c>
      <c r="AQ84" s="60">
        <f t="shared" si="15"/>
        <v>0.69155937052932759</v>
      </c>
      <c r="AR84" s="60">
        <f t="shared" si="15"/>
        <v>0.67916694569075198</v>
      </c>
      <c r="AS84" s="60">
        <f t="shared" si="15"/>
        <v>0.66389057750759883</v>
      </c>
      <c r="AT84" s="60">
        <f t="shared" si="15"/>
        <v>0.70134333020930961</v>
      </c>
      <c r="AU84" s="60">
        <f t="shared" si="15"/>
        <v>0.7061441381600797</v>
      </c>
      <c r="AV84" s="60">
        <f t="shared" si="15"/>
        <v>0.69491293956981903</v>
      </c>
      <c r="AW84" s="60">
        <f t="shared" si="15"/>
        <v>0.68959343528534134</v>
      </c>
      <c r="AX84" s="60">
        <f t="shared" si="15"/>
        <v>0.66734082397003747</v>
      </c>
      <c r="AY84" s="60">
        <f t="shared" si="15"/>
        <v>0.65392093324692158</v>
      </c>
      <c r="AZ84" s="60">
        <f t="shared" si="15"/>
        <v>0.65661861074705108</v>
      </c>
      <c r="BA84" s="60">
        <f t="shared" si="15"/>
        <v>0.66757701551234438</v>
      </c>
      <c r="BB84" s="60">
        <f t="shared" si="15"/>
        <v>0.70404150737302018</v>
      </c>
      <c r="BC84" s="60">
        <f t="shared" si="15"/>
        <v>0.67240192704748791</v>
      </c>
      <c r="BD84" s="60">
        <f t="shared" si="15"/>
        <v>0.67024865675371736</v>
      </c>
      <c r="BE84" s="60">
        <f t="shared" si="15"/>
        <v>0.65358808142840896</v>
      </c>
      <c r="BF84" s="60">
        <f t="shared" si="15"/>
        <v>0.63539205155746514</v>
      </c>
      <c r="BG84" s="60">
        <f t="shared" si="15"/>
        <v>0.63087563005509317</v>
      </c>
      <c r="BH84" s="60">
        <f t="shared" si="15"/>
        <v>0.658816237991943</v>
      </c>
      <c r="BI84" s="60">
        <f t="shared" si="15"/>
        <v>0.66824217870808011</v>
      </c>
      <c r="BJ84" s="60">
        <f t="shared" si="15"/>
        <v>0.58528265107212474</v>
      </c>
      <c r="BK84" s="60">
        <f t="shared" si="15"/>
        <v>0.57598229109020471</v>
      </c>
      <c r="BL84" s="60">
        <f t="shared" si="15"/>
        <v>0.58904637932696946</v>
      </c>
      <c r="BM84" s="60">
        <f t="shared" si="15"/>
        <v>0.54447553633511403</v>
      </c>
      <c r="BN84" s="60">
        <f t="shared" si="15"/>
        <v>0.56013690997373244</v>
      </c>
      <c r="BO84" s="22"/>
    </row>
    <row r="85" spans="1:67" ht="16.5" x14ac:dyDescent="0.25">
      <c r="A85" s="47" t="s">
        <v>440</v>
      </c>
      <c r="B85" s="60">
        <f t="shared" ref="B85:BM88" si="16">+B65/B$23</f>
        <v>0.88149068028740885</v>
      </c>
      <c r="C85" s="60">
        <f t="shared" si="16"/>
        <v>0.90296233766973122</v>
      </c>
      <c r="D85" s="60">
        <f t="shared" si="16"/>
        <v>0.90582181140834839</v>
      </c>
      <c r="E85" s="60">
        <f t="shared" si="16"/>
        <v>0.90378756525864701</v>
      </c>
      <c r="F85" s="60">
        <f t="shared" si="16"/>
        <v>0.89297102051817168</v>
      </c>
      <c r="G85" s="60">
        <f t="shared" si="16"/>
        <v>0.88796125393534397</v>
      </c>
      <c r="H85" s="60">
        <f t="shared" si="16"/>
        <v>0.89937879992621761</v>
      </c>
      <c r="I85" s="60">
        <f t="shared" si="16"/>
        <v>0.88292623635801037</v>
      </c>
      <c r="J85" s="60">
        <f t="shared" si="16"/>
        <v>0.85989191024744238</v>
      </c>
      <c r="K85" s="60">
        <f t="shared" si="16"/>
        <v>0.84002449374305566</v>
      </c>
      <c r="L85" s="60">
        <f t="shared" si="16"/>
        <v>0.83589865552416209</v>
      </c>
      <c r="M85" s="60">
        <f t="shared" si="16"/>
        <v>0.82576474069992511</v>
      </c>
      <c r="N85" s="60">
        <f t="shared" si="16"/>
        <v>0.82751431362244743</v>
      </c>
      <c r="O85" s="60">
        <f t="shared" si="16"/>
        <v>0.83539413617204483</v>
      </c>
      <c r="P85" s="60">
        <f t="shared" si="16"/>
        <v>0.85023078117545559</v>
      </c>
      <c r="Q85" s="60">
        <f t="shared" si="16"/>
        <v>0.8602082852193359</v>
      </c>
      <c r="R85" s="60">
        <f t="shared" si="16"/>
        <v>0.85311967124651278</v>
      </c>
      <c r="S85" s="60">
        <f t="shared" si="16"/>
        <v>0.85301353770249078</v>
      </c>
      <c r="T85" s="60">
        <f t="shared" si="16"/>
        <v>0.85222925101151759</v>
      </c>
      <c r="U85" s="60">
        <f t="shared" si="16"/>
        <v>0.83880025801877811</v>
      </c>
      <c r="V85" s="60">
        <f t="shared" si="16"/>
        <v>0.77443221115073579</v>
      </c>
      <c r="W85" s="60">
        <f t="shared" si="16"/>
        <v>0.83726999080980724</v>
      </c>
      <c r="X85" s="60">
        <f t="shared" si="16"/>
        <v>0.82977874158916853</v>
      </c>
      <c r="Y85" s="60">
        <f t="shared" si="16"/>
        <v>0.82207123565488827</v>
      </c>
      <c r="Z85" s="60">
        <f t="shared" si="16"/>
        <v>0.81217916963320091</v>
      </c>
      <c r="AA85" s="60">
        <f t="shared" si="16"/>
        <v>0.80837721751480029</v>
      </c>
      <c r="AB85" s="60">
        <f t="shared" si="16"/>
        <v>0.81073049651980122</v>
      </c>
      <c r="AC85" s="60">
        <f t="shared" si="16"/>
        <v>0.79100606822969199</v>
      </c>
      <c r="AD85" s="60">
        <f t="shared" si="16"/>
        <v>0.78986343182319918</v>
      </c>
      <c r="AE85" s="60">
        <f t="shared" si="16"/>
        <v>0.80625174797460941</v>
      </c>
      <c r="AF85" s="60">
        <f t="shared" si="16"/>
        <v>0.80430930385598032</v>
      </c>
      <c r="AG85" s="60">
        <f t="shared" si="16"/>
        <v>0.79249952476098562</v>
      </c>
      <c r="AH85" s="60">
        <f t="shared" si="16"/>
        <v>0.78856454257887232</v>
      </c>
      <c r="AI85" s="60">
        <f t="shared" si="16"/>
        <v>0.79568493055296674</v>
      </c>
      <c r="AJ85" s="60">
        <f t="shared" si="16"/>
        <v>0.80509016719289417</v>
      </c>
      <c r="AK85" s="60">
        <f t="shared" si="16"/>
        <v>0.79916505654310033</v>
      </c>
      <c r="AL85" s="60">
        <f t="shared" si="16"/>
        <v>0.79832885102783957</v>
      </c>
      <c r="AM85" s="60">
        <f t="shared" si="16"/>
        <v>0.78400160873717051</v>
      </c>
      <c r="AN85" s="60">
        <f t="shared" si="16"/>
        <v>0.81898540722395496</v>
      </c>
      <c r="AO85" s="60">
        <f t="shared" si="16"/>
        <v>0.79755749520718699</v>
      </c>
      <c r="AP85" s="60">
        <f t="shared" si="16"/>
        <v>0.80529007944311226</v>
      </c>
      <c r="AQ85" s="60">
        <f t="shared" si="16"/>
        <v>0.81367979448352556</v>
      </c>
      <c r="AR85" s="60">
        <f t="shared" si="16"/>
        <v>0.80525118720034627</v>
      </c>
      <c r="AS85" s="60">
        <f t="shared" si="16"/>
        <v>0.79582209503405976</v>
      </c>
      <c r="AT85" s="60">
        <f t="shared" si="16"/>
        <v>0.78802301022481092</v>
      </c>
      <c r="AU85" s="60">
        <f t="shared" si="16"/>
        <v>0.78826656968172482</v>
      </c>
      <c r="AV85" s="60">
        <f t="shared" si="16"/>
        <v>0.79532359812281772</v>
      </c>
      <c r="AW85" s="60">
        <f t="shared" si="16"/>
        <v>0.81400656944692995</v>
      </c>
      <c r="AX85" s="60">
        <f t="shared" si="16"/>
        <v>0.79634211834987234</v>
      </c>
      <c r="AY85" s="60">
        <f t="shared" si="16"/>
        <v>0.81695348734365913</v>
      </c>
      <c r="AZ85" s="60">
        <f t="shared" si="16"/>
        <v>0.81732732564624611</v>
      </c>
      <c r="BA85" s="60">
        <f t="shared" si="16"/>
        <v>0.80568529430089342</v>
      </c>
      <c r="BB85" s="60">
        <f t="shared" si="16"/>
        <v>0.80155968525446641</v>
      </c>
      <c r="BC85" s="60">
        <f t="shared" si="16"/>
        <v>0.81124079689335959</v>
      </c>
      <c r="BD85" s="60">
        <f t="shared" si="16"/>
        <v>0.81155780432292712</v>
      </c>
      <c r="BE85" s="60">
        <f t="shared" si="16"/>
        <v>0.80030362040794722</v>
      </c>
      <c r="BF85" s="60">
        <f t="shared" si="16"/>
        <v>0.80240288018175665</v>
      </c>
      <c r="BG85" s="60">
        <f t="shared" si="16"/>
        <v>0.79497121200990228</v>
      </c>
      <c r="BH85" s="60">
        <f t="shared" si="16"/>
        <v>0.8261758430518833</v>
      </c>
      <c r="BI85" s="60">
        <f t="shared" si="16"/>
        <v>0.85488588117828568</v>
      </c>
      <c r="BJ85" s="60">
        <f t="shared" si="16"/>
        <v>0.83248216895422633</v>
      </c>
      <c r="BK85" s="60">
        <f t="shared" si="16"/>
        <v>0.83537433888966273</v>
      </c>
      <c r="BL85" s="60">
        <f t="shared" si="16"/>
        <v>0.84450056596872769</v>
      </c>
      <c r="BM85" s="60">
        <f t="shared" si="16"/>
        <v>0.82769770405053045</v>
      </c>
      <c r="BN85" s="60">
        <f t="shared" ref="BN85:BN87" si="17">+BN65/BN$23</f>
        <v>0.81987699071010434</v>
      </c>
      <c r="BO85" s="22"/>
    </row>
    <row r="86" spans="1:67" ht="33" x14ac:dyDescent="0.25">
      <c r="A86" s="47" t="s">
        <v>441</v>
      </c>
      <c r="B86" s="60">
        <f t="shared" si="16"/>
        <v>4.156589645136282E-2</v>
      </c>
      <c r="C86" s="60">
        <f t="shared" si="16"/>
        <v>4.1828461637602829E-2</v>
      </c>
      <c r="D86" s="60">
        <f t="shared" si="16"/>
        <v>4.6772694289006926E-2</v>
      </c>
      <c r="E86" s="60">
        <f t="shared" si="16"/>
        <v>5.1845979727528073E-2</v>
      </c>
      <c r="F86" s="60">
        <f t="shared" si="16"/>
        <v>6.0452259658873839E-2</v>
      </c>
      <c r="G86" s="60">
        <f t="shared" si="16"/>
        <v>6.7732707293540598E-2</v>
      </c>
      <c r="H86" s="60">
        <f t="shared" si="16"/>
        <v>5.7410129143304893E-2</v>
      </c>
      <c r="I86" s="60">
        <f t="shared" si="16"/>
        <v>6.9798317902671714E-2</v>
      </c>
      <c r="J86" s="60">
        <f t="shared" si="16"/>
        <v>9.1365873365129691E-2</v>
      </c>
      <c r="K86" s="60">
        <f t="shared" si="16"/>
        <v>0.10297240067752952</v>
      </c>
      <c r="L86" s="60">
        <f t="shared" si="16"/>
        <v>0.10553434203844168</v>
      </c>
      <c r="M86" s="60">
        <f t="shared" si="16"/>
        <v>0.11505465044432626</v>
      </c>
      <c r="N86" s="60">
        <f t="shared" si="16"/>
        <v>0.10902317499850854</v>
      </c>
      <c r="O86" s="60">
        <f t="shared" si="16"/>
        <v>9.6555213093776598E-2</v>
      </c>
      <c r="P86" s="60">
        <f t="shared" si="16"/>
        <v>8.2539185804200221E-2</v>
      </c>
      <c r="Q86" s="60">
        <f t="shared" si="16"/>
        <v>6.5906344772975065E-2</v>
      </c>
      <c r="R86" s="60">
        <f t="shared" si="16"/>
        <v>6.1492695240374207E-2</v>
      </c>
      <c r="S86" s="60">
        <f t="shared" si="16"/>
        <v>6.7315536717262231E-2</v>
      </c>
      <c r="T86" s="60">
        <f t="shared" si="16"/>
        <v>9.437967856899758E-2</v>
      </c>
      <c r="U86" s="60">
        <f t="shared" si="16"/>
        <v>9.604967114693963E-2</v>
      </c>
      <c r="V86" s="60">
        <f t="shared" si="16"/>
        <v>0.10390399795902709</v>
      </c>
      <c r="W86" s="60">
        <f t="shared" si="16"/>
        <v>6.4786818118318656E-2</v>
      </c>
      <c r="X86" s="60">
        <f t="shared" si="16"/>
        <v>7.4874709135012915E-2</v>
      </c>
      <c r="Y86" s="60">
        <f t="shared" si="16"/>
        <v>8.3367196389983078E-2</v>
      </c>
      <c r="Z86" s="60">
        <f t="shared" si="16"/>
        <v>9.2954678676496427E-2</v>
      </c>
      <c r="AA86" s="60">
        <f t="shared" si="16"/>
        <v>9.588411927074629E-2</v>
      </c>
      <c r="AB86" s="60">
        <f t="shared" si="16"/>
        <v>9.4199768500444703E-2</v>
      </c>
      <c r="AC86" s="60">
        <f t="shared" si="16"/>
        <v>9.919266765170974E-2</v>
      </c>
      <c r="AD86" s="60">
        <f t="shared" si="16"/>
        <v>0.10071126439835544</v>
      </c>
      <c r="AE86" s="60">
        <f t="shared" si="16"/>
        <v>9.6326721517102379E-2</v>
      </c>
      <c r="AF86" s="60">
        <f t="shared" si="16"/>
        <v>9.3542354675742123E-2</v>
      </c>
      <c r="AG86" s="60">
        <f t="shared" si="16"/>
        <v>0.10664099166047702</v>
      </c>
      <c r="AH86" s="60">
        <f t="shared" si="16"/>
        <v>0.11033469122897678</v>
      </c>
      <c r="AI86" s="60">
        <f t="shared" si="16"/>
        <v>0.10752576249785628</v>
      </c>
      <c r="AJ86" s="60">
        <f t="shared" si="16"/>
        <v>9.622717987969423E-2</v>
      </c>
      <c r="AK86" s="60">
        <f t="shared" si="16"/>
        <v>9.9530704343059898E-2</v>
      </c>
      <c r="AL86" s="60">
        <f t="shared" si="16"/>
        <v>0.10133644190627729</v>
      </c>
      <c r="AM86" s="60">
        <f t="shared" si="16"/>
        <v>0.1082187540672829</v>
      </c>
      <c r="AN86" s="60">
        <f t="shared" si="16"/>
        <v>9.072278366611343E-2</v>
      </c>
      <c r="AO86" s="60">
        <f t="shared" si="16"/>
        <v>9.801120054415989E-2</v>
      </c>
      <c r="AP86" s="60">
        <f t="shared" si="16"/>
        <v>9.3822101557454587E-2</v>
      </c>
      <c r="AQ86" s="60">
        <f t="shared" si="16"/>
        <v>9.7024351313102566E-2</v>
      </c>
      <c r="AR86" s="60">
        <f t="shared" si="16"/>
        <v>0.10145872947579193</v>
      </c>
      <c r="AS86" s="60">
        <f t="shared" si="16"/>
        <v>0.10565648770033363</v>
      </c>
      <c r="AT86" s="60">
        <f t="shared" si="16"/>
        <v>0.11090701852176686</v>
      </c>
      <c r="AU86" s="60">
        <f t="shared" si="16"/>
        <v>0.10953266276841683</v>
      </c>
      <c r="AV86" s="60">
        <f t="shared" si="16"/>
        <v>0.10277327095308851</v>
      </c>
      <c r="AW86" s="60">
        <f t="shared" si="16"/>
        <v>9.2319172973137659E-2</v>
      </c>
      <c r="AX86" s="60">
        <f t="shared" si="16"/>
        <v>0.10230231815279607</v>
      </c>
      <c r="AY86" s="60">
        <f t="shared" si="16"/>
        <v>8.721204872461269E-2</v>
      </c>
      <c r="AZ86" s="60">
        <f t="shared" si="16"/>
        <v>8.486197549474446E-2</v>
      </c>
      <c r="BA86" s="60">
        <f t="shared" si="16"/>
        <v>8.8287790826169166E-2</v>
      </c>
      <c r="BB86" s="60">
        <f t="shared" si="16"/>
        <v>8.4550406665327801E-2</v>
      </c>
      <c r="BC86" s="60">
        <f t="shared" si="16"/>
        <v>8.2842128459860429E-2</v>
      </c>
      <c r="BD86" s="60">
        <f t="shared" si="16"/>
        <v>8.2397159860326349E-2</v>
      </c>
      <c r="BE86" s="60">
        <f t="shared" si="16"/>
        <v>9.1221196484872924E-2</v>
      </c>
      <c r="BF86" s="60">
        <f t="shared" si="16"/>
        <v>8.8911368685955214E-2</v>
      </c>
      <c r="BG86" s="60">
        <f t="shared" si="16"/>
        <v>9.3209556670682467E-2</v>
      </c>
      <c r="BH86" s="60">
        <f t="shared" si="16"/>
        <v>8.5816879593843043E-2</v>
      </c>
      <c r="BI86" s="60">
        <f t="shared" si="16"/>
        <v>8.4432720404934658E-2</v>
      </c>
      <c r="BJ86" s="60">
        <f t="shared" si="16"/>
        <v>9.3390163808996923E-2</v>
      </c>
      <c r="BK86" s="60">
        <f t="shared" si="16"/>
        <v>8.7031381190276882E-2</v>
      </c>
      <c r="BL86" s="60">
        <f t="shared" si="16"/>
        <v>8.1266164852160941E-2</v>
      </c>
      <c r="BM86" s="60">
        <f t="shared" si="16"/>
        <v>9.0239174817164147E-2</v>
      </c>
      <c r="BN86" s="60">
        <f t="shared" si="17"/>
        <v>8.6288165131743547E-2</v>
      </c>
      <c r="BO86" s="22"/>
    </row>
    <row r="87" spans="1:67" ht="16.5" x14ac:dyDescent="0.25">
      <c r="A87" s="47" t="s">
        <v>442</v>
      </c>
      <c r="B87" s="60">
        <f t="shared" si="16"/>
        <v>2.9089360931103983E-3</v>
      </c>
      <c r="C87" s="60">
        <f t="shared" si="16"/>
        <v>2.4857596850894376E-3</v>
      </c>
      <c r="D87" s="60">
        <f t="shared" si="16"/>
        <v>2.5082779441690556E-3</v>
      </c>
      <c r="E87" s="60">
        <f t="shared" si="16"/>
        <v>3.2298410351453031E-3</v>
      </c>
      <c r="F87" s="60">
        <f t="shared" si="16"/>
        <v>4.2095417297694929E-3</v>
      </c>
      <c r="G87" s="60">
        <f t="shared" si="16"/>
        <v>4.3460975358968947E-3</v>
      </c>
      <c r="H87" s="60">
        <f t="shared" si="16"/>
        <v>4.0209299756226169E-3</v>
      </c>
      <c r="I87" s="60">
        <f t="shared" si="16"/>
        <v>4.3652303020501257E-3</v>
      </c>
      <c r="J87" s="60">
        <f t="shared" si="16"/>
        <v>5.4531020503820003E-3</v>
      </c>
      <c r="K87" s="60">
        <f t="shared" si="16"/>
        <v>5.6337154115229885E-3</v>
      </c>
      <c r="L87" s="60">
        <f t="shared" si="16"/>
        <v>5.2759012252758045E-3</v>
      </c>
      <c r="M87" s="60">
        <f t="shared" si="16"/>
        <v>6.1173339102494556E-3</v>
      </c>
      <c r="N87" s="60">
        <f t="shared" si="16"/>
        <v>1.0021978197378819E-2</v>
      </c>
      <c r="O87" s="60">
        <f t="shared" si="16"/>
        <v>9.6320938383191567E-3</v>
      </c>
      <c r="P87" s="60">
        <f t="shared" si="16"/>
        <v>1.0515150174507755E-2</v>
      </c>
      <c r="Q87" s="60">
        <f t="shared" si="16"/>
        <v>9.9880715062777049E-3</v>
      </c>
      <c r="R87" s="60">
        <f t="shared" si="16"/>
        <v>9.6589982077068121E-3</v>
      </c>
      <c r="S87" s="60">
        <f t="shared" si="16"/>
        <v>1.0608307525018288E-2</v>
      </c>
      <c r="T87" s="60">
        <f t="shared" si="16"/>
        <v>6.0476980326281901E-4</v>
      </c>
      <c r="U87" s="60">
        <f t="shared" si="16"/>
        <v>1.1352278444337238E-2</v>
      </c>
      <c r="V87" s="60">
        <f t="shared" si="16"/>
        <v>1.9459779284723311E-2</v>
      </c>
      <c r="W87" s="60">
        <f t="shared" si="16"/>
        <v>1.4600730569930708E-2</v>
      </c>
      <c r="X87" s="60">
        <f t="shared" si="16"/>
        <v>1.7318238259647442E-2</v>
      </c>
      <c r="Y87" s="60">
        <f t="shared" si="16"/>
        <v>1.8427331622485825E-2</v>
      </c>
      <c r="Z87" s="60">
        <f t="shared" si="16"/>
        <v>2.0547688842098739E-2</v>
      </c>
      <c r="AA87" s="60">
        <f t="shared" si="16"/>
        <v>2.4359226433143238E-2</v>
      </c>
      <c r="AB87" s="60">
        <f t="shared" si="16"/>
        <v>2.3835278050105765E-2</v>
      </c>
      <c r="AC87" s="60">
        <f t="shared" si="16"/>
        <v>2.7824689465600974E-2</v>
      </c>
      <c r="AD87" s="60">
        <f t="shared" si="16"/>
        <v>2.7459539650370911E-2</v>
      </c>
      <c r="AE87" s="60">
        <f t="shared" si="16"/>
        <v>2.6677237131652098E-2</v>
      </c>
      <c r="AF87" s="60">
        <f t="shared" si="16"/>
        <v>2.6124685504679619E-2</v>
      </c>
      <c r="AG87" s="60">
        <f t="shared" si="16"/>
        <v>3.2128708654842707E-2</v>
      </c>
      <c r="AH87" s="60">
        <f t="shared" si="16"/>
        <v>3.1922056538085261E-2</v>
      </c>
      <c r="AI87" s="60">
        <f t="shared" si="16"/>
        <v>2.9663352259456901E-2</v>
      </c>
      <c r="AJ87" s="60">
        <f t="shared" si="16"/>
        <v>2.8833508021252795E-2</v>
      </c>
      <c r="AK87" s="60">
        <f t="shared" si="16"/>
        <v>3.1137237972080706E-2</v>
      </c>
      <c r="AL87" s="60">
        <f t="shared" si="16"/>
        <v>3.0991399663783403E-2</v>
      </c>
      <c r="AM87" s="60">
        <f t="shared" si="16"/>
        <v>3.3114313367479914E-2</v>
      </c>
      <c r="AN87" s="60">
        <f t="shared" si="16"/>
        <v>2.8072519152617461E-2</v>
      </c>
      <c r="AO87" s="60">
        <f t="shared" si="16"/>
        <v>2.908534005697511E-2</v>
      </c>
      <c r="AP87" s="60">
        <f t="shared" si="16"/>
        <v>2.9034722710001334E-2</v>
      </c>
      <c r="AQ87" s="60">
        <f t="shared" si="16"/>
        <v>3.0264964963897956E-2</v>
      </c>
      <c r="AR87" s="60">
        <f t="shared" si="16"/>
        <v>3.509930157824169E-2</v>
      </c>
      <c r="AS87" s="60">
        <f t="shared" si="16"/>
        <v>3.443624071766236E-2</v>
      </c>
      <c r="AT87" s="60">
        <f t="shared" si="16"/>
        <v>3.7432610536451326E-2</v>
      </c>
      <c r="AU87" s="60">
        <f t="shared" si="16"/>
        <v>3.8563620214783531E-2</v>
      </c>
      <c r="AV87" s="60">
        <f t="shared" si="16"/>
        <v>3.6543365462613275E-2</v>
      </c>
      <c r="AW87" s="60">
        <f t="shared" si="16"/>
        <v>3.294706455278567E-2</v>
      </c>
      <c r="AX87" s="60">
        <f t="shared" si="16"/>
        <v>3.5413512355975563E-2</v>
      </c>
      <c r="AY87" s="60">
        <f t="shared" si="16"/>
        <v>3.2360280399608039E-2</v>
      </c>
      <c r="AZ87" s="60">
        <f t="shared" si="16"/>
        <v>3.6679618475515E-2</v>
      </c>
      <c r="BA87" s="60">
        <f t="shared" si="16"/>
        <v>3.7215022556328664E-2</v>
      </c>
      <c r="BB87" s="60">
        <f t="shared" si="16"/>
        <v>4.0435516063948539E-2</v>
      </c>
      <c r="BC87" s="60">
        <f t="shared" si="16"/>
        <v>4.1746669004688555E-2</v>
      </c>
      <c r="BD87" s="60">
        <f t="shared" si="16"/>
        <v>4.107576473689982E-2</v>
      </c>
      <c r="BE87" s="60">
        <f t="shared" si="16"/>
        <v>4.464584514507227E-2</v>
      </c>
      <c r="BF87" s="60">
        <f t="shared" si="16"/>
        <v>4.430720308002959E-2</v>
      </c>
      <c r="BG87" s="60">
        <f t="shared" si="16"/>
        <v>4.6082610625489608E-2</v>
      </c>
      <c r="BH87" s="60">
        <f t="shared" si="16"/>
        <v>4.158968385470671E-2</v>
      </c>
      <c r="BI87" s="60">
        <f t="shared" si="16"/>
        <v>3.8958953993477805E-2</v>
      </c>
      <c r="BJ87" s="60">
        <f t="shared" si="16"/>
        <v>3.6529723929976603E-2</v>
      </c>
      <c r="BK87" s="60">
        <f t="shared" si="16"/>
        <v>3.6625354065883006E-2</v>
      </c>
      <c r="BL87" s="60">
        <f t="shared" si="16"/>
        <v>3.550370545547317E-2</v>
      </c>
      <c r="BM87" s="60">
        <f t="shared" si="16"/>
        <v>4.0047315404590916E-2</v>
      </c>
      <c r="BN87" s="60">
        <f t="shared" si="17"/>
        <v>4.2209264012723652E-2</v>
      </c>
      <c r="BO87" s="22"/>
    </row>
    <row r="88" spans="1:67" ht="16.5" x14ac:dyDescent="0.25">
      <c r="A88" s="47" t="s">
        <v>443</v>
      </c>
      <c r="B88" s="60">
        <f t="shared" si="16"/>
        <v>7.403448716812018E-2</v>
      </c>
      <c r="C88" s="60">
        <f t="shared" si="16"/>
        <v>5.2723441007578691E-2</v>
      </c>
      <c r="D88" s="60">
        <f t="shared" si="16"/>
        <v>4.4897216358478195E-2</v>
      </c>
      <c r="E88" s="60">
        <f t="shared" si="16"/>
        <v>4.1136613978682353E-2</v>
      </c>
      <c r="F88" s="60">
        <f t="shared" si="16"/>
        <v>4.2367178093189121E-2</v>
      </c>
      <c r="G88" s="60">
        <f t="shared" si="16"/>
        <v>3.995994123522105E-2</v>
      </c>
      <c r="H88" s="60">
        <f t="shared" si="16"/>
        <v>3.9190140954856581E-2</v>
      </c>
      <c r="I88" s="60">
        <f t="shared" si="16"/>
        <v>4.2910215437271658E-2</v>
      </c>
      <c r="J88" s="60">
        <f t="shared" si="16"/>
        <v>4.3289114337051154E-2</v>
      </c>
      <c r="K88" s="60">
        <f t="shared" si="16"/>
        <v>5.1369390167892423E-2</v>
      </c>
      <c r="L88" s="60">
        <f t="shared" si="16"/>
        <v>5.3291101212121231E-2</v>
      </c>
      <c r="M88" s="60">
        <f t="shared" si="16"/>
        <v>5.3056880054666529E-2</v>
      </c>
      <c r="N88" s="60">
        <f t="shared" si="16"/>
        <v>5.3309321817425086E-2</v>
      </c>
      <c r="O88" s="60">
        <f t="shared" si="16"/>
        <v>5.8009637193469264E-2</v>
      </c>
      <c r="P88" s="60">
        <f t="shared" si="16"/>
        <v>5.6092336251850734E-2</v>
      </c>
      <c r="Q88" s="60">
        <f t="shared" si="16"/>
        <v>6.3847022865120714E-2</v>
      </c>
      <c r="R88" s="60">
        <f t="shared" si="16"/>
        <v>7.5628961280766946E-2</v>
      </c>
      <c r="S88" s="60">
        <f t="shared" si="16"/>
        <v>6.9021770790469283E-2</v>
      </c>
      <c r="T88" s="60">
        <f t="shared" si="16"/>
        <v>5.2640235858053636E-2</v>
      </c>
      <c r="U88" s="60">
        <f t="shared" si="16"/>
        <v>5.3531905842626563E-2</v>
      </c>
      <c r="V88" s="60">
        <f t="shared" si="16"/>
        <v>0.10177266828347883</v>
      </c>
      <c r="W88" s="60">
        <f t="shared" si="16"/>
        <v>8.3200999567711223E-2</v>
      </c>
      <c r="X88" s="60">
        <f t="shared" si="16"/>
        <v>7.7947642680233881E-2</v>
      </c>
      <c r="Y88" s="60">
        <f t="shared" si="16"/>
        <v>7.6082251669402773E-2</v>
      </c>
      <c r="Z88" s="60">
        <f t="shared" si="16"/>
        <v>7.4288707754085956E-2</v>
      </c>
      <c r="AA88" s="60">
        <f t="shared" si="16"/>
        <v>7.1369283581826301E-2</v>
      </c>
      <c r="AB88" s="60">
        <f t="shared" si="16"/>
        <v>7.1187414123059692E-2</v>
      </c>
      <c r="AC88" s="60">
        <f t="shared" si="16"/>
        <v>8.1934683590515825E-2</v>
      </c>
      <c r="AD88" s="60">
        <f t="shared" si="16"/>
        <v>8.1907962564582465E-2</v>
      </c>
      <c r="AE88" s="60">
        <f t="shared" si="16"/>
        <v>7.0744293376636069E-2</v>
      </c>
      <c r="AF88" s="60">
        <f t="shared" si="16"/>
        <v>7.6023655963597891E-2</v>
      </c>
      <c r="AG88" s="60">
        <f t="shared" si="16"/>
        <v>6.8730774923694671E-2</v>
      </c>
      <c r="AH88" s="60">
        <f t="shared" si="16"/>
        <v>6.9178709654065654E-2</v>
      </c>
      <c r="AI88" s="60">
        <f t="shared" si="16"/>
        <v>6.7122774584455785E-2</v>
      </c>
      <c r="AJ88" s="60">
        <f t="shared" si="16"/>
        <v>6.9845512193093054E-2</v>
      </c>
      <c r="AK88" s="60">
        <f t="shared" si="16"/>
        <v>7.0167001141759069E-2</v>
      </c>
      <c r="AL88" s="60">
        <f t="shared" si="16"/>
        <v>6.9343307402099735E-2</v>
      </c>
      <c r="AM88" s="60">
        <f t="shared" si="16"/>
        <v>7.462338925965907E-2</v>
      </c>
      <c r="AN88" s="60">
        <f t="shared" si="16"/>
        <v>6.2217705449065415E-2</v>
      </c>
      <c r="AO88" s="60">
        <f t="shared" si="16"/>
        <v>7.5252135785846219E-2</v>
      </c>
      <c r="AP88" s="60">
        <f t="shared" si="16"/>
        <v>7.1731291525288995E-2</v>
      </c>
      <c r="AQ88" s="60">
        <f t="shared" si="16"/>
        <v>5.9030889239473763E-2</v>
      </c>
      <c r="AR88" s="60">
        <f t="shared" si="16"/>
        <v>5.8190781745620146E-2</v>
      </c>
      <c r="AS88" s="60">
        <f t="shared" si="16"/>
        <v>6.408517654794435E-2</v>
      </c>
      <c r="AT88" s="60">
        <f t="shared" si="16"/>
        <v>6.3637360716970959E-2</v>
      </c>
      <c r="AU88" s="60">
        <f t="shared" si="16"/>
        <v>6.3637147335074737E-2</v>
      </c>
      <c r="AV88" s="60">
        <f t="shared" si="16"/>
        <v>6.535976546148041E-2</v>
      </c>
      <c r="AW88" s="60">
        <f t="shared" si="16"/>
        <v>6.0727193027146714E-2</v>
      </c>
      <c r="AX88" s="60">
        <f t="shared" si="16"/>
        <v>6.5942051141355915E-2</v>
      </c>
      <c r="AY88" s="60">
        <f t="shared" si="16"/>
        <v>6.347418353212024E-2</v>
      </c>
      <c r="AZ88" s="60">
        <f t="shared" si="16"/>
        <v>6.1131080383494414E-2</v>
      </c>
      <c r="BA88" s="60">
        <f t="shared" si="16"/>
        <v>6.8811892316608628E-2</v>
      </c>
      <c r="BB88" s="60">
        <f t="shared" si="16"/>
        <v>7.345439201625717E-2</v>
      </c>
      <c r="BC88" s="60">
        <f t="shared" si="16"/>
        <v>6.4170405642091449E-2</v>
      </c>
      <c r="BD88" s="60">
        <f t="shared" si="16"/>
        <v>6.496927107984668E-2</v>
      </c>
      <c r="BE88" s="60">
        <f t="shared" si="16"/>
        <v>6.3829337962107519E-2</v>
      </c>
      <c r="BF88" s="60">
        <f t="shared" si="16"/>
        <v>6.4378548052258497E-2</v>
      </c>
      <c r="BG88" s="60">
        <f t="shared" si="16"/>
        <v>6.5736620693925579E-2</v>
      </c>
      <c r="BH88" s="60">
        <f t="shared" si="16"/>
        <v>4.6417593499566881E-2</v>
      </c>
      <c r="BI88" s="60">
        <f t="shared" si="16"/>
        <v>2.172244442330179E-2</v>
      </c>
      <c r="BJ88" s="60">
        <f t="shared" si="16"/>
        <v>3.7597943306800032E-2</v>
      </c>
      <c r="BK88" s="60">
        <f t="shared" si="16"/>
        <v>4.0968925854177399E-2</v>
      </c>
      <c r="BL88" s="60">
        <f t="shared" si="16"/>
        <v>3.8729563723638165E-2</v>
      </c>
      <c r="BM88" s="60">
        <f t="shared" ref="BM88:BN88" si="18">+BM68/BM$23</f>
        <v>4.2015805727714517E-2</v>
      </c>
      <c r="BN88" s="60">
        <f t="shared" si="18"/>
        <v>5.1625580145428465E-2</v>
      </c>
      <c r="BO88" s="22"/>
    </row>
    <row r="89" spans="1:67" s="7" customForma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</row>
    <row r="90" spans="1:67" s="16" customForma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</row>
    <row r="91" spans="1:67" s="16" customForma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</row>
    <row r="92" spans="1:67" s="16" customForma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</row>
    <row r="93" spans="1:67" s="16" customFormat="1" x14ac:dyDescent="0.25">
      <c r="A93" s="11"/>
      <c r="B93" s="74">
        <f t="shared" ref="B93:BC93" si="19">B19</f>
        <v>44013</v>
      </c>
      <c r="C93" s="74">
        <f t="shared" si="19"/>
        <v>44044</v>
      </c>
      <c r="D93" s="74">
        <f t="shared" si="19"/>
        <v>44075</v>
      </c>
      <c r="E93" s="74">
        <f t="shared" si="19"/>
        <v>44105</v>
      </c>
      <c r="F93" s="74">
        <f t="shared" si="19"/>
        <v>44136</v>
      </c>
      <c r="G93" s="74">
        <f t="shared" si="19"/>
        <v>44166</v>
      </c>
      <c r="H93" s="74">
        <f t="shared" si="19"/>
        <v>44197</v>
      </c>
      <c r="I93" s="74">
        <f t="shared" si="19"/>
        <v>44228</v>
      </c>
      <c r="J93" s="74">
        <f t="shared" si="19"/>
        <v>44256</v>
      </c>
      <c r="K93" s="74">
        <f t="shared" si="19"/>
        <v>44287</v>
      </c>
      <c r="L93" s="74">
        <f t="shared" si="19"/>
        <v>44317</v>
      </c>
      <c r="M93" s="74">
        <f t="shared" si="19"/>
        <v>44348</v>
      </c>
      <c r="N93" s="74">
        <f t="shared" si="19"/>
        <v>44378</v>
      </c>
      <c r="O93" s="74">
        <f t="shared" si="19"/>
        <v>44409</v>
      </c>
      <c r="P93" s="74">
        <f t="shared" si="19"/>
        <v>44440</v>
      </c>
      <c r="Q93" s="74">
        <f t="shared" si="19"/>
        <v>44470</v>
      </c>
      <c r="R93" s="74">
        <f t="shared" si="19"/>
        <v>44501</v>
      </c>
      <c r="S93" s="74">
        <f t="shared" si="19"/>
        <v>44531</v>
      </c>
      <c r="T93" s="74">
        <f t="shared" si="19"/>
        <v>44562</v>
      </c>
      <c r="U93" s="74">
        <f t="shared" si="19"/>
        <v>44593</v>
      </c>
      <c r="V93" s="74">
        <f t="shared" si="19"/>
        <v>44621</v>
      </c>
      <c r="W93" s="74">
        <f t="shared" si="19"/>
        <v>44652</v>
      </c>
      <c r="X93" s="74">
        <f t="shared" si="19"/>
        <v>44682</v>
      </c>
      <c r="Y93" s="74">
        <f t="shared" si="19"/>
        <v>44713</v>
      </c>
      <c r="Z93" s="74">
        <f t="shared" si="19"/>
        <v>44743</v>
      </c>
      <c r="AA93" s="74">
        <f t="shared" si="19"/>
        <v>44774</v>
      </c>
      <c r="AB93" s="74">
        <f t="shared" si="19"/>
        <v>44805</v>
      </c>
      <c r="AC93" s="74">
        <f t="shared" si="19"/>
        <v>44835</v>
      </c>
      <c r="AD93" s="74">
        <f t="shared" si="19"/>
        <v>44866</v>
      </c>
      <c r="AE93" s="74">
        <f t="shared" si="19"/>
        <v>44896</v>
      </c>
      <c r="AF93" s="74">
        <f t="shared" si="19"/>
        <v>44927</v>
      </c>
      <c r="AG93" s="74">
        <f t="shared" si="19"/>
        <v>44958</v>
      </c>
      <c r="AH93" s="74">
        <f t="shared" si="19"/>
        <v>44986</v>
      </c>
      <c r="AI93" s="74">
        <f t="shared" si="19"/>
        <v>45017</v>
      </c>
      <c r="AJ93" s="74">
        <f t="shared" si="19"/>
        <v>45047</v>
      </c>
      <c r="AK93" s="74">
        <f t="shared" si="19"/>
        <v>45078</v>
      </c>
      <c r="AL93" s="74">
        <f t="shared" si="19"/>
        <v>45108</v>
      </c>
      <c r="AM93" s="74">
        <f t="shared" si="19"/>
        <v>45139</v>
      </c>
      <c r="AN93" s="74">
        <f t="shared" si="19"/>
        <v>45170</v>
      </c>
      <c r="AO93" s="74">
        <f t="shared" si="19"/>
        <v>45200</v>
      </c>
      <c r="AP93" s="74">
        <f t="shared" si="19"/>
        <v>45231</v>
      </c>
      <c r="AQ93" s="74">
        <f t="shared" si="19"/>
        <v>45261</v>
      </c>
      <c r="AR93" s="74">
        <f t="shared" si="19"/>
        <v>45292</v>
      </c>
      <c r="AS93" s="74">
        <f t="shared" si="19"/>
        <v>45323</v>
      </c>
      <c r="AT93" s="74">
        <f t="shared" si="19"/>
        <v>45352</v>
      </c>
      <c r="AU93" s="74">
        <f t="shared" si="19"/>
        <v>45383</v>
      </c>
      <c r="AV93" s="74">
        <f t="shared" si="19"/>
        <v>45413</v>
      </c>
      <c r="AW93" s="74">
        <f t="shared" si="19"/>
        <v>45444</v>
      </c>
      <c r="AX93" s="74">
        <f t="shared" si="19"/>
        <v>45474</v>
      </c>
      <c r="AY93" s="74">
        <f t="shared" si="19"/>
        <v>45505</v>
      </c>
      <c r="AZ93" s="74">
        <f t="shared" si="19"/>
        <v>45536</v>
      </c>
      <c r="BA93" s="74">
        <f t="shared" si="19"/>
        <v>45566</v>
      </c>
      <c r="BB93" s="74">
        <f t="shared" si="19"/>
        <v>45597</v>
      </c>
      <c r="BC93" s="74">
        <f t="shared" si="19"/>
        <v>45627</v>
      </c>
      <c r="BD93" s="74"/>
      <c r="BE93" s="74"/>
      <c r="BF93" s="74"/>
      <c r="BG93" s="74"/>
      <c r="BH93" s="74"/>
      <c r="BI93" s="74"/>
      <c r="BJ93" s="74"/>
      <c r="BK93" s="74"/>
      <c r="BL93" s="74"/>
      <c r="BM93" s="11"/>
      <c r="BN93" s="11"/>
      <c r="BO93" s="11"/>
    </row>
    <row r="94" spans="1:67" s="16" customFormat="1" x14ac:dyDescent="0.25">
      <c r="A94" s="116" t="s">
        <v>444</v>
      </c>
      <c r="B94" s="116">
        <f t="shared" ref="B94:BC94" si="20">B27</f>
        <v>0.56194285567108537</v>
      </c>
      <c r="C94" s="116">
        <f t="shared" si="20"/>
        <v>0.72608604970273383</v>
      </c>
      <c r="D94" s="116">
        <f t="shared" si="20"/>
        <v>0.76871320347377303</v>
      </c>
      <c r="E94" s="116">
        <f t="shared" si="20"/>
        <v>0.78575169986261029</v>
      </c>
      <c r="F94" s="116">
        <f t="shared" si="20"/>
        <v>0.7861690444015923</v>
      </c>
      <c r="G94" s="116">
        <f t="shared" si="20"/>
        <v>0.78185790760504981</v>
      </c>
      <c r="H94" s="116">
        <f t="shared" si="20"/>
        <v>0.7869446669584399</v>
      </c>
      <c r="I94" s="116">
        <f t="shared" si="20"/>
        <v>0.79191630654532685</v>
      </c>
      <c r="J94" s="116">
        <f t="shared" si="20"/>
        <v>0.79515864200028474</v>
      </c>
      <c r="K94" s="116">
        <f t="shared" si="20"/>
        <v>0.80239887622978745</v>
      </c>
      <c r="L94" s="116">
        <f t="shared" si="20"/>
        <v>0.79369138267811168</v>
      </c>
      <c r="M94" s="116">
        <f t="shared" si="20"/>
        <v>0.80162478374487767</v>
      </c>
      <c r="N94" s="116">
        <f t="shared" si="20"/>
        <v>0.78690432185339598</v>
      </c>
      <c r="O94" s="116">
        <f t="shared" si="20"/>
        <v>0.7845082179163656</v>
      </c>
      <c r="P94" s="116">
        <f t="shared" si="20"/>
        <v>0.80216119709710609</v>
      </c>
      <c r="Q94" s="116">
        <f t="shared" si="20"/>
        <v>0.81410783330440839</v>
      </c>
      <c r="R94" s="116">
        <f t="shared" si="20"/>
        <v>0.81831576530265349</v>
      </c>
      <c r="S94" s="116">
        <f t="shared" si="20"/>
        <v>0.81766151137980092</v>
      </c>
      <c r="T94" s="116">
        <f t="shared" si="20"/>
        <v>0.79679115046818261</v>
      </c>
      <c r="U94" s="116">
        <f t="shared" si="20"/>
        <v>0.79660832976348184</v>
      </c>
      <c r="V94" s="116">
        <f t="shared" si="20"/>
        <v>0.78420953255821735</v>
      </c>
      <c r="W94" s="116">
        <f t="shared" si="20"/>
        <v>0.782882390515664</v>
      </c>
      <c r="X94" s="116">
        <f t="shared" si="20"/>
        <v>0.76187827025799615</v>
      </c>
      <c r="Y94" s="116">
        <f t="shared" si="20"/>
        <v>0.77271666109867043</v>
      </c>
      <c r="Z94" s="116">
        <f t="shared" si="20"/>
        <v>0.77160640566165772</v>
      </c>
      <c r="AA94" s="116">
        <f t="shared" si="20"/>
        <v>0.77964117227210405</v>
      </c>
      <c r="AB94" s="116">
        <f t="shared" si="20"/>
        <v>0.80785363861108539</v>
      </c>
      <c r="AC94" s="116">
        <f t="shared" si="20"/>
        <v>0.81776202894673766</v>
      </c>
      <c r="AD94" s="116">
        <f t="shared" si="20"/>
        <v>0.82652889972047416</v>
      </c>
      <c r="AE94" s="116">
        <f t="shared" si="20"/>
        <v>0.82649083397708512</v>
      </c>
      <c r="AF94" s="116">
        <f t="shared" si="20"/>
        <v>0.81004734755315677</v>
      </c>
      <c r="AG94" s="116">
        <f t="shared" si="20"/>
        <v>0.82319423639801403</v>
      </c>
      <c r="AH94" s="116">
        <f t="shared" si="20"/>
        <v>0.819293364705594</v>
      </c>
      <c r="AI94" s="116">
        <f t="shared" si="20"/>
        <v>0.8135160620030164</v>
      </c>
      <c r="AJ94" s="116">
        <f t="shared" si="20"/>
        <v>0.80773216990872088</v>
      </c>
      <c r="AK94" s="116">
        <f t="shared" si="20"/>
        <v>0.79543164461505811</v>
      </c>
      <c r="AL94" s="116">
        <f t="shared" si="20"/>
        <v>0.791843691231916</v>
      </c>
      <c r="AM94" s="116">
        <f t="shared" si="20"/>
        <v>0.78408997936544156</v>
      </c>
      <c r="AN94" s="116">
        <f t="shared" si="20"/>
        <v>0.79656663175420528</v>
      </c>
      <c r="AO94" s="116">
        <f t="shared" si="20"/>
        <v>0.81111560689156725</v>
      </c>
      <c r="AP94" s="116">
        <f t="shared" si="20"/>
        <v>0.80911603421271483</v>
      </c>
      <c r="AQ94" s="116">
        <f t="shared" si="20"/>
        <v>0.8044129084611843</v>
      </c>
      <c r="AR94" s="116">
        <f t="shared" si="20"/>
        <v>0.80045618640696992</v>
      </c>
      <c r="AS94" s="116">
        <f t="shared" si="20"/>
        <v>0.79929766050261741</v>
      </c>
      <c r="AT94" s="116">
        <f t="shared" si="20"/>
        <v>0.80155196939490958</v>
      </c>
      <c r="AU94" s="116">
        <f t="shared" si="20"/>
        <v>0.79500851698255659</v>
      </c>
      <c r="AV94" s="116">
        <f t="shared" si="20"/>
        <v>0.78097055252244629</v>
      </c>
      <c r="AW94" s="116">
        <f t="shared" si="20"/>
        <v>0.77242427712407646</v>
      </c>
      <c r="AX94" s="116">
        <f t="shared" si="20"/>
        <v>0.76463357367267182</v>
      </c>
      <c r="AY94" s="116">
        <f t="shared" si="20"/>
        <v>0.7562573981187295</v>
      </c>
      <c r="AZ94" s="116">
        <f t="shared" si="20"/>
        <v>0.76351585724096194</v>
      </c>
      <c r="BA94" s="116">
        <f t="shared" si="20"/>
        <v>0.77426320428477335</v>
      </c>
      <c r="BB94" s="116">
        <f t="shared" si="20"/>
        <v>0.7828422948930438</v>
      </c>
      <c r="BC94" s="116">
        <f t="shared" si="20"/>
        <v>0.77996862482995133</v>
      </c>
      <c r="BD94" s="116"/>
      <c r="BE94" s="116"/>
      <c r="BF94" s="116"/>
      <c r="BG94" s="116"/>
      <c r="BH94" s="116"/>
      <c r="BI94" s="116"/>
      <c r="BJ94" s="116"/>
      <c r="BK94" s="116"/>
      <c r="BL94" s="116"/>
      <c r="BM94" s="11"/>
      <c r="BN94" s="11"/>
      <c r="BO94" s="11"/>
    </row>
    <row r="95" spans="1:67" s="16" customFormat="1" x14ac:dyDescent="0.25">
      <c r="A95" s="116" t="s">
        <v>445</v>
      </c>
      <c r="B95" s="116">
        <f t="shared" ref="B95:BC95" si="21">B30</f>
        <v>0.44440085657848583</v>
      </c>
      <c r="C95" s="116">
        <f t="shared" si="21"/>
        <v>0.58481478445802826</v>
      </c>
      <c r="D95" s="116">
        <f t="shared" si="21"/>
        <v>0.64110246376056945</v>
      </c>
      <c r="E95" s="116">
        <f t="shared" si="21"/>
        <v>0.65873740297134031</v>
      </c>
      <c r="F95" s="116">
        <f t="shared" si="21"/>
        <v>0.6676684543508653</v>
      </c>
      <c r="G95" s="116">
        <f t="shared" si="21"/>
        <v>0.66986704549458742</v>
      </c>
      <c r="H95" s="116">
        <f t="shared" si="21"/>
        <v>0.67223136865135724</v>
      </c>
      <c r="I95" s="116">
        <f t="shared" si="21"/>
        <v>0.6826011444857607</v>
      </c>
      <c r="J95" s="116">
        <f t="shared" si="21"/>
        <v>0.67870992736806079</v>
      </c>
      <c r="K95" s="116">
        <f t="shared" si="21"/>
        <v>0.68042318480746111</v>
      </c>
      <c r="L95" s="116">
        <f t="shared" si="21"/>
        <v>0.66224131782432571</v>
      </c>
      <c r="M95" s="116">
        <f t="shared" si="21"/>
        <v>0.66517630192435728</v>
      </c>
      <c r="N95" s="116">
        <f t="shared" si="21"/>
        <v>0.65464764394136088</v>
      </c>
      <c r="O95" s="116">
        <f t="shared" si="21"/>
        <v>0.65031747171922305</v>
      </c>
      <c r="P95" s="116">
        <f t="shared" si="21"/>
        <v>0.68692062670347098</v>
      </c>
      <c r="Q95" s="116">
        <f t="shared" si="21"/>
        <v>0.70074765999543409</v>
      </c>
      <c r="R95" s="116">
        <f t="shared" si="21"/>
        <v>0.70794439979865242</v>
      </c>
      <c r="S95" s="116">
        <f t="shared" si="21"/>
        <v>0.71609998722145218</v>
      </c>
      <c r="T95" s="116">
        <f t="shared" si="21"/>
        <v>0.68555425456046459</v>
      </c>
      <c r="U95" s="116">
        <f t="shared" si="21"/>
        <v>0.68691068572581815</v>
      </c>
      <c r="V95" s="116">
        <f t="shared" si="21"/>
        <v>0.68199996663803097</v>
      </c>
      <c r="W95" s="116">
        <f t="shared" si="21"/>
        <v>0.67959756287154738</v>
      </c>
      <c r="X95" s="116">
        <f t="shared" si="21"/>
        <v>0.67188645516354839</v>
      </c>
      <c r="Y95" s="116">
        <f t="shared" si="21"/>
        <v>0.68129903358559785</v>
      </c>
      <c r="Z95" s="116">
        <f t="shared" si="21"/>
        <v>0.6735679335076078</v>
      </c>
      <c r="AA95" s="116">
        <f t="shared" si="21"/>
        <v>0.68626228919811616</v>
      </c>
      <c r="AB95" s="116">
        <f t="shared" si="21"/>
        <v>0.71930874742299122</v>
      </c>
      <c r="AC95" s="116">
        <f t="shared" si="21"/>
        <v>0.7340455813866672</v>
      </c>
      <c r="AD95" s="116">
        <f t="shared" si="21"/>
        <v>0.7489164043631239</v>
      </c>
      <c r="AE95" s="116">
        <f t="shared" si="21"/>
        <v>0.75322797130343322</v>
      </c>
      <c r="AF95" s="116">
        <f t="shared" si="21"/>
        <v>0.73631044512916843</v>
      </c>
      <c r="AG95" s="116">
        <f t="shared" si="21"/>
        <v>0.7504013592219031</v>
      </c>
      <c r="AH95" s="116">
        <f t="shared" si="21"/>
        <v>0.74381651792770154</v>
      </c>
      <c r="AI95" s="116">
        <f t="shared" si="21"/>
        <v>0.73550386586844185</v>
      </c>
      <c r="AJ95" s="116">
        <f t="shared" si="21"/>
        <v>0.72737469398901777</v>
      </c>
      <c r="AK95" s="116">
        <f t="shared" si="21"/>
        <v>0.71545002004970282</v>
      </c>
      <c r="AL95" s="116">
        <f t="shared" si="21"/>
        <v>0.70530164337810564</v>
      </c>
      <c r="AM95" s="116">
        <f t="shared" si="21"/>
        <v>0.69658749218008997</v>
      </c>
      <c r="AN95" s="116">
        <f t="shared" si="21"/>
        <v>0.71252243698585516</v>
      </c>
      <c r="AO95" s="116">
        <f t="shared" si="21"/>
        <v>0.73232032741280184</v>
      </c>
      <c r="AP95" s="116">
        <f t="shared" si="21"/>
        <v>0.73338902514508575</v>
      </c>
      <c r="AQ95" s="116">
        <f t="shared" si="21"/>
        <v>0.73070866141732282</v>
      </c>
      <c r="AR95" s="116">
        <f t="shared" si="21"/>
        <v>0.72500432067337106</v>
      </c>
      <c r="AS95" s="116">
        <f t="shared" si="21"/>
        <v>0.72505668934240364</v>
      </c>
      <c r="AT95" s="116">
        <f t="shared" si="21"/>
        <v>0.72380144064591601</v>
      </c>
      <c r="AU95" s="116">
        <f t="shared" si="21"/>
        <v>0.71385300961909881</v>
      </c>
      <c r="AV95" s="116">
        <f t="shared" si="21"/>
        <v>0.69738623646328346</v>
      </c>
      <c r="AW95" s="116">
        <f t="shared" si="21"/>
        <v>0.68446223869328182</v>
      </c>
      <c r="AX95" s="116">
        <f t="shared" si="21"/>
        <v>0.67413726747915326</v>
      </c>
      <c r="AY95" s="116">
        <f t="shared" si="21"/>
        <v>0.66527519351234121</v>
      </c>
      <c r="AZ95" s="116">
        <f t="shared" si="21"/>
        <v>0.67517519981805951</v>
      </c>
      <c r="BA95" s="116">
        <f t="shared" si="21"/>
        <v>0.69213446332115824</v>
      </c>
      <c r="BB95" s="116">
        <f t="shared" si="21"/>
        <v>0.70577637789198744</v>
      </c>
      <c r="BC95" s="116">
        <f t="shared" si="21"/>
        <v>0.70449248516964058</v>
      </c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</row>
    <row r="96" spans="1:67" s="16" customFormat="1" x14ac:dyDescent="0.25">
      <c r="A96" s="11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11"/>
      <c r="BN96" s="11"/>
      <c r="BO96" s="11"/>
    </row>
    <row r="97" spans="1:67" s="16" customFormat="1" x14ac:dyDescent="0.25">
      <c r="A97" s="74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"/>
      <c r="BN97" s="11"/>
      <c r="BO97" s="11"/>
    </row>
    <row r="98" spans="1:67" s="16" customForma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</row>
    <row r="99" spans="1:67" s="16" customFormat="1" x14ac:dyDescent="0.25">
      <c r="A99" s="11"/>
      <c r="B99" s="74">
        <f t="shared" ref="B99:BC99" si="22">B60</f>
        <v>44013</v>
      </c>
      <c r="C99" s="74">
        <f t="shared" si="22"/>
        <v>44044</v>
      </c>
      <c r="D99" s="74">
        <f t="shared" si="22"/>
        <v>44075</v>
      </c>
      <c r="E99" s="74">
        <f t="shared" si="22"/>
        <v>44105</v>
      </c>
      <c r="F99" s="74">
        <f t="shared" si="22"/>
        <v>44136</v>
      </c>
      <c r="G99" s="74">
        <f t="shared" si="22"/>
        <v>44166</v>
      </c>
      <c r="H99" s="74">
        <f t="shared" si="22"/>
        <v>44197</v>
      </c>
      <c r="I99" s="74">
        <f t="shared" si="22"/>
        <v>44228</v>
      </c>
      <c r="J99" s="74">
        <f t="shared" si="22"/>
        <v>44256</v>
      </c>
      <c r="K99" s="74">
        <f t="shared" si="22"/>
        <v>44287</v>
      </c>
      <c r="L99" s="74">
        <f t="shared" si="22"/>
        <v>44317</v>
      </c>
      <c r="M99" s="74">
        <f t="shared" si="22"/>
        <v>44348</v>
      </c>
      <c r="N99" s="74">
        <f t="shared" si="22"/>
        <v>44378</v>
      </c>
      <c r="O99" s="74">
        <f t="shared" si="22"/>
        <v>44409</v>
      </c>
      <c r="P99" s="74">
        <f t="shared" si="22"/>
        <v>44440</v>
      </c>
      <c r="Q99" s="74">
        <f t="shared" si="22"/>
        <v>44470</v>
      </c>
      <c r="R99" s="74">
        <f t="shared" si="22"/>
        <v>44501</v>
      </c>
      <c r="S99" s="74">
        <f t="shared" si="22"/>
        <v>44531</v>
      </c>
      <c r="T99" s="74">
        <f t="shared" si="22"/>
        <v>44562</v>
      </c>
      <c r="U99" s="74">
        <f t="shared" si="22"/>
        <v>44593</v>
      </c>
      <c r="V99" s="74">
        <f t="shared" si="22"/>
        <v>44621</v>
      </c>
      <c r="W99" s="74">
        <f t="shared" si="22"/>
        <v>44652</v>
      </c>
      <c r="X99" s="74">
        <f t="shared" si="22"/>
        <v>44682</v>
      </c>
      <c r="Y99" s="74">
        <f t="shared" si="22"/>
        <v>44713</v>
      </c>
      <c r="Z99" s="74">
        <f t="shared" si="22"/>
        <v>44743</v>
      </c>
      <c r="AA99" s="74">
        <f t="shared" si="22"/>
        <v>44774</v>
      </c>
      <c r="AB99" s="74">
        <f t="shared" si="22"/>
        <v>44805</v>
      </c>
      <c r="AC99" s="74">
        <f t="shared" si="22"/>
        <v>44835</v>
      </c>
      <c r="AD99" s="74">
        <f t="shared" si="22"/>
        <v>44866</v>
      </c>
      <c r="AE99" s="74">
        <f t="shared" si="22"/>
        <v>44896</v>
      </c>
      <c r="AF99" s="74">
        <f t="shared" si="22"/>
        <v>44927</v>
      </c>
      <c r="AG99" s="74">
        <f t="shared" si="22"/>
        <v>44958</v>
      </c>
      <c r="AH99" s="74">
        <f t="shared" si="22"/>
        <v>44986</v>
      </c>
      <c r="AI99" s="74">
        <f t="shared" si="22"/>
        <v>45017</v>
      </c>
      <c r="AJ99" s="74">
        <f t="shared" si="22"/>
        <v>45047</v>
      </c>
      <c r="AK99" s="74">
        <f t="shared" si="22"/>
        <v>45078</v>
      </c>
      <c r="AL99" s="74">
        <f t="shared" si="22"/>
        <v>45108</v>
      </c>
      <c r="AM99" s="74">
        <f t="shared" si="22"/>
        <v>45139</v>
      </c>
      <c r="AN99" s="74">
        <f t="shared" si="22"/>
        <v>45170</v>
      </c>
      <c r="AO99" s="74">
        <f t="shared" si="22"/>
        <v>45200</v>
      </c>
      <c r="AP99" s="74">
        <f t="shared" si="22"/>
        <v>45231</v>
      </c>
      <c r="AQ99" s="74">
        <f t="shared" si="22"/>
        <v>45261</v>
      </c>
      <c r="AR99" s="74">
        <f t="shared" si="22"/>
        <v>45292</v>
      </c>
      <c r="AS99" s="74">
        <f t="shared" si="22"/>
        <v>45323</v>
      </c>
      <c r="AT99" s="74">
        <f t="shared" si="22"/>
        <v>45352</v>
      </c>
      <c r="AU99" s="74">
        <f t="shared" si="22"/>
        <v>45383</v>
      </c>
      <c r="AV99" s="74">
        <f t="shared" si="22"/>
        <v>45413</v>
      </c>
      <c r="AW99" s="74">
        <f t="shared" si="22"/>
        <v>45444</v>
      </c>
      <c r="AX99" s="74">
        <f t="shared" si="22"/>
        <v>45474</v>
      </c>
      <c r="AY99" s="74">
        <f t="shared" si="22"/>
        <v>45505</v>
      </c>
      <c r="AZ99" s="74">
        <f t="shared" si="22"/>
        <v>45536</v>
      </c>
      <c r="BA99" s="74">
        <f t="shared" si="22"/>
        <v>45566</v>
      </c>
      <c r="BB99" s="74">
        <f t="shared" si="22"/>
        <v>45597</v>
      </c>
      <c r="BC99" s="74">
        <f t="shared" si="22"/>
        <v>45627</v>
      </c>
      <c r="BD99" s="74"/>
      <c r="BE99" s="74"/>
      <c r="BF99" s="74"/>
      <c r="BG99" s="74"/>
      <c r="BH99" s="74"/>
      <c r="BI99" s="74"/>
      <c r="BJ99" s="74"/>
      <c r="BK99" s="74"/>
      <c r="BL99" s="74"/>
      <c r="BM99" s="11"/>
      <c r="BN99" s="11"/>
      <c r="BO99" s="11"/>
    </row>
    <row r="100" spans="1:67" s="16" customFormat="1" x14ac:dyDescent="0.25">
      <c r="A100" s="117" t="s">
        <v>440</v>
      </c>
      <c r="B100" s="117">
        <f t="shared" ref="B100:BC103" si="23">B85</f>
        <v>0.88149068028740885</v>
      </c>
      <c r="C100" s="117">
        <f t="shared" si="23"/>
        <v>0.90296233766973122</v>
      </c>
      <c r="D100" s="117">
        <f t="shared" si="23"/>
        <v>0.90582181140834839</v>
      </c>
      <c r="E100" s="117">
        <f t="shared" si="23"/>
        <v>0.90378756525864701</v>
      </c>
      <c r="F100" s="117">
        <f t="shared" si="23"/>
        <v>0.89297102051817168</v>
      </c>
      <c r="G100" s="117">
        <f t="shared" si="23"/>
        <v>0.88796125393534397</v>
      </c>
      <c r="H100" s="117">
        <f t="shared" si="23"/>
        <v>0.89937879992621761</v>
      </c>
      <c r="I100" s="117">
        <f t="shared" si="23"/>
        <v>0.88292623635801037</v>
      </c>
      <c r="J100" s="117">
        <f t="shared" si="23"/>
        <v>0.85989191024744238</v>
      </c>
      <c r="K100" s="117">
        <f t="shared" si="23"/>
        <v>0.84002449374305566</v>
      </c>
      <c r="L100" s="117">
        <f t="shared" si="23"/>
        <v>0.83589865552416209</v>
      </c>
      <c r="M100" s="117">
        <f t="shared" si="23"/>
        <v>0.82576474069992511</v>
      </c>
      <c r="N100" s="117">
        <f t="shared" si="23"/>
        <v>0.82751431362244743</v>
      </c>
      <c r="O100" s="117">
        <f t="shared" si="23"/>
        <v>0.83539413617204483</v>
      </c>
      <c r="P100" s="117">
        <f t="shared" si="23"/>
        <v>0.85023078117545559</v>
      </c>
      <c r="Q100" s="117">
        <f t="shared" si="23"/>
        <v>0.8602082852193359</v>
      </c>
      <c r="R100" s="117">
        <f t="shared" si="23"/>
        <v>0.85311967124651278</v>
      </c>
      <c r="S100" s="117">
        <f t="shared" si="23"/>
        <v>0.85301353770249078</v>
      </c>
      <c r="T100" s="117">
        <f t="shared" si="23"/>
        <v>0.85222925101151759</v>
      </c>
      <c r="U100" s="117">
        <f t="shared" si="23"/>
        <v>0.83880025801877811</v>
      </c>
      <c r="V100" s="117">
        <f t="shared" si="23"/>
        <v>0.77443221115073579</v>
      </c>
      <c r="W100" s="117">
        <f t="shared" si="23"/>
        <v>0.83726999080980724</v>
      </c>
      <c r="X100" s="117">
        <f t="shared" si="23"/>
        <v>0.82977874158916853</v>
      </c>
      <c r="Y100" s="117">
        <f t="shared" si="23"/>
        <v>0.82207123565488827</v>
      </c>
      <c r="Z100" s="117">
        <f t="shared" si="23"/>
        <v>0.81217916963320091</v>
      </c>
      <c r="AA100" s="117">
        <f t="shared" si="23"/>
        <v>0.80837721751480029</v>
      </c>
      <c r="AB100" s="117">
        <f t="shared" si="23"/>
        <v>0.81073049651980122</v>
      </c>
      <c r="AC100" s="117">
        <f t="shared" si="23"/>
        <v>0.79100606822969199</v>
      </c>
      <c r="AD100" s="117">
        <f t="shared" si="23"/>
        <v>0.78986343182319918</v>
      </c>
      <c r="AE100" s="117">
        <f t="shared" si="23"/>
        <v>0.80625174797460941</v>
      </c>
      <c r="AF100" s="117">
        <f t="shared" si="23"/>
        <v>0.80430930385598032</v>
      </c>
      <c r="AG100" s="117">
        <f t="shared" si="23"/>
        <v>0.79249952476098562</v>
      </c>
      <c r="AH100" s="117">
        <f t="shared" si="23"/>
        <v>0.78856454257887232</v>
      </c>
      <c r="AI100" s="117">
        <f t="shared" si="23"/>
        <v>0.79568493055296674</v>
      </c>
      <c r="AJ100" s="117">
        <f t="shared" si="23"/>
        <v>0.80509016719289417</v>
      </c>
      <c r="AK100" s="117">
        <f t="shared" si="23"/>
        <v>0.79916505654310033</v>
      </c>
      <c r="AL100" s="117">
        <f t="shared" si="23"/>
        <v>0.79832885102783957</v>
      </c>
      <c r="AM100" s="117">
        <f t="shared" si="23"/>
        <v>0.78400160873717051</v>
      </c>
      <c r="AN100" s="117">
        <f t="shared" si="23"/>
        <v>0.81898540722395496</v>
      </c>
      <c r="AO100" s="117">
        <f t="shared" si="23"/>
        <v>0.79755749520718699</v>
      </c>
      <c r="AP100" s="117">
        <f t="shared" si="23"/>
        <v>0.80529007944311226</v>
      </c>
      <c r="AQ100" s="117">
        <f t="shared" si="23"/>
        <v>0.81367979448352556</v>
      </c>
      <c r="AR100" s="117">
        <f t="shared" si="23"/>
        <v>0.80525118720034627</v>
      </c>
      <c r="AS100" s="117">
        <f t="shared" si="23"/>
        <v>0.79582209503405976</v>
      </c>
      <c r="AT100" s="117">
        <f t="shared" si="23"/>
        <v>0.78802301022481092</v>
      </c>
      <c r="AU100" s="117">
        <f t="shared" si="23"/>
        <v>0.78826656968172482</v>
      </c>
      <c r="AV100" s="117">
        <f t="shared" si="23"/>
        <v>0.79532359812281772</v>
      </c>
      <c r="AW100" s="117">
        <f t="shared" si="23"/>
        <v>0.81400656944692995</v>
      </c>
      <c r="AX100" s="117">
        <f t="shared" si="23"/>
        <v>0.79634211834987234</v>
      </c>
      <c r="AY100" s="117">
        <f t="shared" si="23"/>
        <v>0.81695348734365913</v>
      </c>
      <c r="AZ100" s="117">
        <f t="shared" si="23"/>
        <v>0.81732732564624611</v>
      </c>
      <c r="BA100" s="117">
        <f t="shared" si="23"/>
        <v>0.80568529430089342</v>
      </c>
      <c r="BB100" s="117">
        <f t="shared" si="23"/>
        <v>0.80155968525446641</v>
      </c>
      <c r="BC100" s="117">
        <f t="shared" si="23"/>
        <v>0.81124079689335959</v>
      </c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"/>
      <c r="BN100" s="11"/>
      <c r="BO100" s="11"/>
    </row>
    <row r="101" spans="1:67" s="16" customFormat="1" x14ac:dyDescent="0.25">
      <c r="A101" s="117" t="s">
        <v>441</v>
      </c>
      <c r="B101" s="117">
        <f t="shared" si="23"/>
        <v>4.156589645136282E-2</v>
      </c>
      <c r="C101" s="117">
        <f t="shared" si="23"/>
        <v>4.1828461637602829E-2</v>
      </c>
      <c r="D101" s="117">
        <f t="shared" si="23"/>
        <v>4.6772694289006926E-2</v>
      </c>
      <c r="E101" s="117">
        <f t="shared" si="23"/>
        <v>5.1845979727528073E-2</v>
      </c>
      <c r="F101" s="117">
        <f t="shared" si="23"/>
        <v>6.0452259658873839E-2</v>
      </c>
      <c r="G101" s="117">
        <f t="shared" si="23"/>
        <v>6.7732707293540598E-2</v>
      </c>
      <c r="H101" s="117">
        <f t="shared" si="23"/>
        <v>5.7410129143304893E-2</v>
      </c>
      <c r="I101" s="117">
        <f t="shared" si="23"/>
        <v>6.9798317902671714E-2</v>
      </c>
      <c r="J101" s="117">
        <f t="shared" si="23"/>
        <v>9.1365873365129691E-2</v>
      </c>
      <c r="K101" s="117">
        <f t="shared" si="23"/>
        <v>0.10297240067752952</v>
      </c>
      <c r="L101" s="117">
        <f t="shared" si="23"/>
        <v>0.10553434203844168</v>
      </c>
      <c r="M101" s="117">
        <f t="shared" si="23"/>
        <v>0.11505465044432626</v>
      </c>
      <c r="N101" s="117">
        <f t="shared" si="23"/>
        <v>0.10902317499850854</v>
      </c>
      <c r="O101" s="117">
        <f t="shared" si="23"/>
        <v>9.6555213093776598E-2</v>
      </c>
      <c r="P101" s="117">
        <f t="shared" si="23"/>
        <v>8.2539185804200221E-2</v>
      </c>
      <c r="Q101" s="117">
        <f t="shared" si="23"/>
        <v>6.5906344772975065E-2</v>
      </c>
      <c r="R101" s="117">
        <f t="shared" si="23"/>
        <v>6.1492695240374207E-2</v>
      </c>
      <c r="S101" s="117">
        <f t="shared" si="23"/>
        <v>6.7315536717262231E-2</v>
      </c>
      <c r="T101" s="117">
        <f t="shared" si="23"/>
        <v>9.437967856899758E-2</v>
      </c>
      <c r="U101" s="117">
        <f t="shared" si="23"/>
        <v>9.604967114693963E-2</v>
      </c>
      <c r="V101" s="117">
        <f t="shared" si="23"/>
        <v>0.10390399795902709</v>
      </c>
      <c r="W101" s="117">
        <f t="shared" si="23"/>
        <v>6.4786818118318656E-2</v>
      </c>
      <c r="X101" s="117">
        <f t="shared" si="23"/>
        <v>7.4874709135012915E-2</v>
      </c>
      <c r="Y101" s="117">
        <f t="shared" si="23"/>
        <v>8.3367196389983078E-2</v>
      </c>
      <c r="Z101" s="117">
        <f t="shared" si="23"/>
        <v>9.2954678676496427E-2</v>
      </c>
      <c r="AA101" s="117">
        <f t="shared" si="23"/>
        <v>9.588411927074629E-2</v>
      </c>
      <c r="AB101" s="117">
        <f t="shared" si="23"/>
        <v>9.4199768500444703E-2</v>
      </c>
      <c r="AC101" s="117">
        <f t="shared" si="23"/>
        <v>9.919266765170974E-2</v>
      </c>
      <c r="AD101" s="117">
        <f t="shared" si="23"/>
        <v>0.10071126439835544</v>
      </c>
      <c r="AE101" s="117">
        <f t="shared" si="23"/>
        <v>9.6326721517102379E-2</v>
      </c>
      <c r="AF101" s="117">
        <f t="shared" si="23"/>
        <v>9.3542354675742123E-2</v>
      </c>
      <c r="AG101" s="117">
        <f t="shared" si="23"/>
        <v>0.10664099166047702</v>
      </c>
      <c r="AH101" s="117">
        <f t="shared" si="23"/>
        <v>0.11033469122897678</v>
      </c>
      <c r="AI101" s="117">
        <f t="shared" si="23"/>
        <v>0.10752576249785628</v>
      </c>
      <c r="AJ101" s="117">
        <f t="shared" si="23"/>
        <v>9.622717987969423E-2</v>
      </c>
      <c r="AK101" s="117">
        <f t="shared" si="23"/>
        <v>9.9530704343059898E-2</v>
      </c>
      <c r="AL101" s="117">
        <f t="shared" si="23"/>
        <v>0.10133644190627729</v>
      </c>
      <c r="AM101" s="117">
        <f t="shared" si="23"/>
        <v>0.1082187540672829</v>
      </c>
      <c r="AN101" s="117">
        <f t="shared" si="23"/>
        <v>9.072278366611343E-2</v>
      </c>
      <c r="AO101" s="117">
        <f t="shared" si="23"/>
        <v>9.801120054415989E-2</v>
      </c>
      <c r="AP101" s="117">
        <f t="shared" si="23"/>
        <v>9.3822101557454587E-2</v>
      </c>
      <c r="AQ101" s="117">
        <f t="shared" si="23"/>
        <v>9.7024351313102566E-2</v>
      </c>
      <c r="AR101" s="117">
        <f t="shared" si="23"/>
        <v>0.10145872947579193</v>
      </c>
      <c r="AS101" s="117">
        <f t="shared" si="23"/>
        <v>0.10565648770033363</v>
      </c>
      <c r="AT101" s="117">
        <f t="shared" si="23"/>
        <v>0.11090701852176686</v>
      </c>
      <c r="AU101" s="117">
        <f t="shared" si="23"/>
        <v>0.10953266276841683</v>
      </c>
      <c r="AV101" s="117">
        <f t="shared" si="23"/>
        <v>0.10277327095308851</v>
      </c>
      <c r="AW101" s="117">
        <f t="shared" si="23"/>
        <v>9.2319172973137659E-2</v>
      </c>
      <c r="AX101" s="117">
        <f t="shared" si="23"/>
        <v>0.10230231815279607</v>
      </c>
      <c r="AY101" s="117">
        <f t="shared" si="23"/>
        <v>8.721204872461269E-2</v>
      </c>
      <c r="AZ101" s="117">
        <f t="shared" si="23"/>
        <v>8.486197549474446E-2</v>
      </c>
      <c r="BA101" s="117">
        <f t="shared" si="23"/>
        <v>8.8287790826169166E-2</v>
      </c>
      <c r="BB101" s="117">
        <f t="shared" si="23"/>
        <v>8.4550406665327801E-2</v>
      </c>
      <c r="BC101" s="117">
        <f t="shared" si="23"/>
        <v>8.2842128459860429E-2</v>
      </c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"/>
      <c r="BN101" s="11"/>
      <c r="BO101" s="11"/>
    </row>
    <row r="102" spans="1:67" s="16" customFormat="1" x14ac:dyDescent="0.25">
      <c r="A102" s="117" t="s">
        <v>442</v>
      </c>
      <c r="B102" s="117">
        <f t="shared" si="23"/>
        <v>2.9089360931103983E-3</v>
      </c>
      <c r="C102" s="117">
        <f t="shared" si="23"/>
        <v>2.4857596850894376E-3</v>
      </c>
      <c r="D102" s="117">
        <f t="shared" si="23"/>
        <v>2.5082779441690556E-3</v>
      </c>
      <c r="E102" s="117">
        <f t="shared" si="23"/>
        <v>3.2298410351453031E-3</v>
      </c>
      <c r="F102" s="117">
        <f t="shared" si="23"/>
        <v>4.2095417297694929E-3</v>
      </c>
      <c r="G102" s="117">
        <f t="shared" si="23"/>
        <v>4.3460975358968947E-3</v>
      </c>
      <c r="H102" s="117">
        <f t="shared" si="23"/>
        <v>4.0209299756226169E-3</v>
      </c>
      <c r="I102" s="117">
        <f t="shared" si="23"/>
        <v>4.3652303020501257E-3</v>
      </c>
      <c r="J102" s="117">
        <f t="shared" si="23"/>
        <v>5.4531020503820003E-3</v>
      </c>
      <c r="K102" s="117">
        <f t="shared" si="23"/>
        <v>5.6337154115229885E-3</v>
      </c>
      <c r="L102" s="117">
        <f t="shared" si="23"/>
        <v>5.2759012252758045E-3</v>
      </c>
      <c r="M102" s="117">
        <f t="shared" si="23"/>
        <v>6.1173339102494556E-3</v>
      </c>
      <c r="N102" s="117">
        <f t="shared" si="23"/>
        <v>1.0021978197378819E-2</v>
      </c>
      <c r="O102" s="117">
        <f t="shared" si="23"/>
        <v>9.6320938383191567E-3</v>
      </c>
      <c r="P102" s="117">
        <f t="shared" si="23"/>
        <v>1.0515150174507755E-2</v>
      </c>
      <c r="Q102" s="117">
        <f t="shared" si="23"/>
        <v>9.9880715062777049E-3</v>
      </c>
      <c r="R102" s="117">
        <f t="shared" si="23"/>
        <v>9.6589982077068121E-3</v>
      </c>
      <c r="S102" s="117">
        <f t="shared" si="23"/>
        <v>1.0608307525018288E-2</v>
      </c>
      <c r="T102" s="117">
        <f t="shared" si="23"/>
        <v>6.0476980326281901E-4</v>
      </c>
      <c r="U102" s="117">
        <f t="shared" si="23"/>
        <v>1.1352278444337238E-2</v>
      </c>
      <c r="V102" s="117">
        <f t="shared" si="23"/>
        <v>1.9459779284723311E-2</v>
      </c>
      <c r="W102" s="117">
        <f t="shared" si="23"/>
        <v>1.4600730569930708E-2</v>
      </c>
      <c r="X102" s="117">
        <f t="shared" si="23"/>
        <v>1.7318238259647442E-2</v>
      </c>
      <c r="Y102" s="117">
        <f t="shared" si="23"/>
        <v>1.8427331622485825E-2</v>
      </c>
      <c r="Z102" s="117">
        <f t="shared" si="23"/>
        <v>2.0547688842098739E-2</v>
      </c>
      <c r="AA102" s="117">
        <f t="shared" si="23"/>
        <v>2.4359226433143238E-2</v>
      </c>
      <c r="AB102" s="117">
        <f t="shared" si="23"/>
        <v>2.3835278050105765E-2</v>
      </c>
      <c r="AC102" s="117">
        <f t="shared" si="23"/>
        <v>2.7824689465600974E-2</v>
      </c>
      <c r="AD102" s="117">
        <f t="shared" si="23"/>
        <v>2.7459539650370911E-2</v>
      </c>
      <c r="AE102" s="117">
        <f t="shared" si="23"/>
        <v>2.6677237131652098E-2</v>
      </c>
      <c r="AF102" s="117">
        <f t="shared" si="23"/>
        <v>2.6124685504679619E-2</v>
      </c>
      <c r="AG102" s="117">
        <f t="shared" si="23"/>
        <v>3.2128708654842707E-2</v>
      </c>
      <c r="AH102" s="117">
        <f t="shared" si="23"/>
        <v>3.1922056538085261E-2</v>
      </c>
      <c r="AI102" s="117">
        <f t="shared" si="23"/>
        <v>2.9663352259456901E-2</v>
      </c>
      <c r="AJ102" s="117">
        <f t="shared" si="23"/>
        <v>2.8833508021252795E-2</v>
      </c>
      <c r="AK102" s="117">
        <f t="shared" si="23"/>
        <v>3.1137237972080706E-2</v>
      </c>
      <c r="AL102" s="117">
        <f t="shared" si="23"/>
        <v>3.0991399663783403E-2</v>
      </c>
      <c r="AM102" s="117">
        <f t="shared" si="23"/>
        <v>3.3114313367479914E-2</v>
      </c>
      <c r="AN102" s="117">
        <f t="shared" si="23"/>
        <v>2.8072519152617461E-2</v>
      </c>
      <c r="AO102" s="117">
        <f t="shared" si="23"/>
        <v>2.908534005697511E-2</v>
      </c>
      <c r="AP102" s="117">
        <f t="shared" si="23"/>
        <v>2.9034722710001334E-2</v>
      </c>
      <c r="AQ102" s="117">
        <f t="shared" si="23"/>
        <v>3.0264964963897956E-2</v>
      </c>
      <c r="AR102" s="117">
        <f t="shared" si="23"/>
        <v>3.509930157824169E-2</v>
      </c>
      <c r="AS102" s="117">
        <f t="shared" si="23"/>
        <v>3.443624071766236E-2</v>
      </c>
      <c r="AT102" s="117">
        <f t="shared" si="23"/>
        <v>3.7432610536451326E-2</v>
      </c>
      <c r="AU102" s="117">
        <f t="shared" si="23"/>
        <v>3.8563620214783531E-2</v>
      </c>
      <c r="AV102" s="117">
        <f t="shared" si="23"/>
        <v>3.6543365462613275E-2</v>
      </c>
      <c r="AW102" s="117">
        <f t="shared" si="23"/>
        <v>3.294706455278567E-2</v>
      </c>
      <c r="AX102" s="117">
        <f t="shared" si="23"/>
        <v>3.5413512355975563E-2</v>
      </c>
      <c r="AY102" s="117">
        <f t="shared" si="23"/>
        <v>3.2360280399608039E-2</v>
      </c>
      <c r="AZ102" s="117">
        <f t="shared" si="23"/>
        <v>3.6679618475515E-2</v>
      </c>
      <c r="BA102" s="117">
        <f t="shared" si="23"/>
        <v>3.7215022556328664E-2</v>
      </c>
      <c r="BB102" s="117">
        <f t="shared" si="23"/>
        <v>4.0435516063948539E-2</v>
      </c>
      <c r="BC102" s="117">
        <f t="shared" si="23"/>
        <v>4.1746669004688555E-2</v>
      </c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"/>
      <c r="BN102" s="11"/>
      <c r="BO102" s="11"/>
    </row>
    <row r="103" spans="1:67" s="16" customFormat="1" x14ac:dyDescent="0.25">
      <c r="A103" s="117" t="s">
        <v>446</v>
      </c>
      <c r="B103" s="117">
        <f t="shared" si="23"/>
        <v>7.403448716812018E-2</v>
      </c>
      <c r="C103" s="117">
        <f t="shared" si="23"/>
        <v>5.2723441007578691E-2</v>
      </c>
      <c r="D103" s="117">
        <f t="shared" si="23"/>
        <v>4.4897216358478195E-2</v>
      </c>
      <c r="E103" s="117">
        <f t="shared" si="23"/>
        <v>4.1136613978682353E-2</v>
      </c>
      <c r="F103" s="117">
        <f t="shared" si="23"/>
        <v>4.2367178093189121E-2</v>
      </c>
      <c r="G103" s="117">
        <f t="shared" si="23"/>
        <v>3.995994123522105E-2</v>
      </c>
      <c r="H103" s="117">
        <f t="shared" si="23"/>
        <v>3.9190140954856581E-2</v>
      </c>
      <c r="I103" s="117">
        <f t="shared" si="23"/>
        <v>4.2910215437271658E-2</v>
      </c>
      <c r="J103" s="117">
        <f t="shared" si="23"/>
        <v>4.3289114337051154E-2</v>
      </c>
      <c r="K103" s="117">
        <f t="shared" si="23"/>
        <v>5.1369390167892423E-2</v>
      </c>
      <c r="L103" s="117">
        <f t="shared" si="23"/>
        <v>5.3291101212121231E-2</v>
      </c>
      <c r="M103" s="117">
        <f t="shared" si="23"/>
        <v>5.3056880054666529E-2</v>
      </c>
      <c r="N103" s="117">
        <f t="shared" si="23"/>
        <v>5.3309321817425086E-2</v>
      </c>
      <c r="O103" s="117">
        <f t="shared" si="23"/>
        <v>5.8009637193469264E-2</v>
      </c>
      <c r="P103" s="117">
        <f t="shared" si="23"/>
        <v>5.6092336251850734E-2</v>
      </c>
      <c r="Q103" s="117">
        <f t="shared" si="23"/>
        <v>6.3847022865120714E-2</v>
      </c>
      <c r="R103" s="117">
        <f t="shared" si="23"/>
        <v>7.5628961280766946E-2</v>
      </c>
      <c r="S103" s="117">
        <f t="shared" si="23"/>
        <v>6.9021770790469283E-2</v>
      </c>
      <c r="T103" s="117">
        <f t="shared" si="23"/>
        <v>5.2640235858053636E-2</v>
      </c>
      <c r="U103" s="117">
        <f t="shared" si="23"/>
        <v>5.3531905842626563E-2</v>
      </c>
      <c r="V103" s="117">
        <f t="shared" si="23"/>
        <v>0.10177266828347883</v>
      </c>
      <c r="W103" s="117">
        <f t="shared" si="23"/>
        <v>8.3200999567711223E-2</v>
      </c>
      <c r="X103" s="117">
        <f t="shared" si="23"/>
        <v>7.7947642680233881E-2</v>
      </c>
      <c r="Y103" s="117">
        <f t="shared" si="23"/>
        <v>7.6082251669402773E-2</v>
      </c>
      <c r="Z103" s="117">
        <f t="shared" si="23"/>
        <v>7.4288707754085956E-2</v>
      </c>
      <c r="AA103" s="117">
        <f t="shared" si="23"/>
        <v>7.1369283581826301E-2</v>
      </c>
      <c r="AB103" s="117">
        <f t="shared" si="23"/>
        <v>7.1187414123059692E-2</v>
      </c>
      <c r="AC103" s="117">
        <f t="shared" si="23"/>
        <v>8.1934683590515825E-2</v>
      </c>
      <c r="AD103" s="117">
        <f t="shared" si="23"/>
        <v>8.1907962564582465E-2</v>
      </c>
      <c r="AE103" s="117">
        <f t="shared" si="23"/>
        <v>7.0744293376636069E-2</v>
      </c>
      <c r="AF103" s="117">
        <f t="shared" si="23"/>
        <v>7.6023655963597891E-2</v>
      </c>
      <c r="AG103" s="117">
        <f t="shared" si="23"/>
        <v>6.8730774923694671E-2</v>
      </c>
      <c r="AH103" s="117">
        <f t="shared" si="23"/>
        <v>6.9178709654065654E-2</v>
      </c>
      <c r="AI103" s="117">
        <f t="shared" si="23"/>
        <v>6.7122774584455785E-2</v>
      </c>
      <c r="AJ103" s="117">
        <f t="shared" si="23"/>
        <v>6.9845512193093054E-2</v>
      </c>
      <c r="AK103" s="117">
        <f t="shared" si="23"/>
        <v>7.0167001141759069E-2</v>
      </c>
      <c r="AL103" s="117">
        <f t="shared" si="23"/>
        <v>6.9343307402099735E-2</v>
      </c>
      <c r="AM103" s="117">
        <f t="shared" si="23"/>
        <v>7.462338925965907E-2</v>
      </c>
      <c r="AN103" s="117">
        <f t="shared" si="23"/>
        <v>6.2217705449065415E-2</v>
      </c>
      <c r="AO103" s="117">
        <f t="shared" si="23"/>
        <v>7.5252135785846219E-2</v>
      </c>
      <c r="AP103" s="117">
        <f t="shared" si="23"/>
        <v>7.1731291525288995E-2</v>
      </c>
      <c r="AQ103" s="117">
        <f t="shared" si="23"/>
        <v>5.9030889239473763E-2</v>
      </c>
      <c r="AR103" s="117">
        <f t="shared" si="23"/>
        <v>5.8190781745620146E-2</v>
      </c>
      <c r="AS103" s="117">
        <f t="shared" si="23"/>
        <v>6.408517654794435E-2</v>
      </c>
      <c r="AT103" s="117">
        <f t="shared" si="23"/>
        <v>6.3637360716970959E-2</v>
      </c>
      <c r="AU103" s="117">
        <f t="shared" si="23"/>
        <v>6.3637147335074737E-2</v>
      </c>
      <c r="AV103" s="117">
        <f t="shared" si="23"/>
        <v>6.535976546148041E-2</v>
      </c>
      <c r="AW103" s="117">
        <f t="shared" si="23"/>
        <v>6.0727193027146714E-2</v>
      </c>
      <c r="AX103" s="117">
        <f t="shared" si="23"/>
        <v>6.5942051141355915E-2</v>
      </c>
      <c r="AY103" s="117">
        <f t="shared" si="23"/>
        <v>6.347418353212024E-2</v>
      </c>
      <c r="AZ103" s="117">
        <f t="shared" si="23"/>
        <v>6.1131080383494414E-2</v>
      </c>
      <c r="BA103" s="117">
        <f t="shared" si="23"/>
        <v>6.8811892316608628E-2</v>
      </c>
      <c r="BB103" s="117">
        <f t="shared" si="23"/>
        <v>7.345439201625717E-2</v>
      </c>
      <c r="BC103" s="117">
        <f t="shared" si="23"/>
        <v>6.4170405642091449E-2</v>
      </c>
      <c r="BD103" s="117"/>
      <c r="BE103" s="117"/>
      <c r="BF103" s="117"/>
      <c r="BG103" s="117"/>
      <c r="BH103" s="117"/>
      <c r="BI103" s="117"/>
      <c r="BJ103" s="117"/>
      <c r="BK103" s="117"/>
      <c r="BL103" s="117"/>
      <c r="BM103" s="11"/>
      <c r="BN103" s="11"/>
      <c r="BO103" s="11"/>
    </row>
    <row r="104" spans="1:67" s="16" customForma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</row>
    <row r="105" spans="1:67" s="16" customFormat="1" x14ac:dyDescent="0.25">
      <c r="A105" s="11"/>
      <c r="B105" s="74">
        <f t="shared" ref="B105:BC105" si="24">B60</f>
        <v>44013</v>
      </c>
      <c r="C105" s="74">
        <f t="shared" si="24"/>
        <v>44044</v>
      </c>
      <c r="D105" s="74">
        <f t="shared" si="24"/>
        <v>44075</v>
      </c>
      <c r="E105" s="74">
        <f t="shared" si="24"/>
        <v>44105</v>
      </c>
      <c r="F105" s="74">
        <f t="shared" si="24"/>
        <v>44136</v>
      </c>
      <c r="G105" s="74">
        <f t="shared" si="24"/>
        <v>44166</v>
      </c>
      <c r="H105" s="74">
        <f t="shared" si="24"/>
        <v>44197</v>
      </c>
      <c r="I105" s="74">
        <f t="shared" si="24"/>
        <v>44228</v>
      </c>
      <c r="J105" s="74">
        <f t="shared" si="24"/>
        <v>44256</v>
      </c>
      <c r="K105" s="74">
        <f t="shared" si="24"/>
        <v>44287</v>
      </c>
      <c r="L105" s="74">
        <f t="shared" si="24"/>
        <v>44317</v>
      </c>
      <c r="M105" s="74">
        <f t="shared" si="24"/>
        <v>44348</v>
      </c>
      <c r="N105" s="74">
        <f t="shared" si="24"/>
        <v>44378</v>
      </c>
      <c r="O105" s="74">
        <f t="shared" si="24"/>
        <v>44409</v>
      </c>
      <c r="P105" s="74">
        <f t="shared" si="24"/>
        <v>44440</v>
      </c>
      <c r="Q105" s="74">
        <f t="shared" si="24"/>
        <v>44470</v>
      </c>
      <c r="R105" s="74">
        <f t="shared" si="24"/>
        <v>44501</v>
      </c>
      <c r="S105" s="74">
        <f t="shared" si="24"/>
        <v>44531</v>
      </c>
      <c r="T105" s="74">
        <f t="shared" si="24"/>
        <v>44562</v>
      </c>
      <c r="U105" s="74">
        <f t="shared" si="24"/>
        <v>44593</v>
      </c>
      <c r="V105" s="74">
        <f t="shared" si="24"/>
        <v>44621</v>
      </c>
      <c r="W105" s="74">
        <f t="shared" si="24"/>
        <v>44652</v>
      </c>
      <c r="X105" s="74">
        <f t="shared" si="24"/>
        <v>44682</v>
      </c>
      <c r="Y105" s="74">
        <f t="shared" si="24"/>
        <v>44713</v>
      </c>
      <c r="Z105" s="74">
        <f t="shared" si="24"/>
        <v>44743</v>
      </c>
      <c r="AA105" s="74">
        <f t="shared" si="24"/>
        <v>44774</v>
      </c>
      <c r="AB105" s="74">
        <f t="shared" si="24"/>
        <v>44805</v>
      </c>
      <c r="AC105" s="74">
        <f t="shared" si="24"/>
        <v>44835</v>
      </c>
      <c r="AD105" s="74">
        <f t="shared" si="24"/>
        <v>44866</v>
      </c>
      <c r="AE105" s="74">
        <f t="shared" si="24"/>
        <v>44896</v>
      </c>
      <c r="AF105" s="74">
        <f t="shared" si="24"/>
        <v>44927</v>
      </c>
      <c r="AG105" s="74">
        <f t="shared" si="24"/>
        <v>44958</v>
      </c>
      <c r="AH105" s="74">
        <f t="shared" si="24"/>
        <v>44986</v>
      </c>
      <c r="AI105" s="74">
        <f t="shared" si="24"/>
        <v>45017</v>
      </c>
      <c r="AJ105" s="74">
        <f t="shared" si="24"/>
        <v>45047</v>
      </c>
      <c r="AK105" s="74">
        <f t="shared" si="24"/>
        <v>45078</v>
      </c>
      <c r="AL105" s="74">
        <f t="shared" si="24"/>
        <v>45108</v>
      </c>
      <c r="AM105" s="74">
        <f t="shared" si="24"/>
        <v>45139</v>
      </c>
      <c r="AN105" s="74">
        <f t="shared" si="24"/>
        <v>45170</v>
      </c>
      <c r="AO105" s="74">
        <f t="shared" si="24"/>
        <v>45200</v>
      </c>
      <c r="AP105" s="74">
        <f t="shared" si="24"/>
        <v>45231</v>
      </c>
      <c r="AQ105" s="74">
        <f t="shared" si="24"/>
        <v>45261</v>
      </c>
      <c r="AR105" s="74">
        <f t="shared" si="24"/>
        <v>45292</v>
      </c>
      <c r="AS105" s="74">
        <f t="shared" si="24"/>
        <v>45323</v>
      </c>
      <c r="AT105" s="74">
        <f t="shared" si="24"/>
        <v>45352</v>
      </c>
      <c r="AU105" s="74">
        <f t="shared" si="24"/>
        <v>45383</v>
      </c>
      <c r="AV105" s="74">
        <f t="shared" si="24"/>
        <v>45413</v>
      </c>
      <c r="AW105" s="74">
        <f t="shared" si="24"/>
        <v>45444</v>
      </c>
      <c r="AX105" s="74">
        <f t="shared" si="24"/>
        <v>45474</v>
      </c>
      <c r="AY105" s="74">
        <f t="shared" si="24"/>
        <v>45505</v>
      </c>
      <c r="AZ105" s="74">
        <f t="shared" si="24"/>
        <v>45536</v>
      </c>
      <c r="BA105" s="74">
        <f t="shared" si="24"/>
        <v>45566</v>
      </c>
      <c r="BB105" s="74">
        <f t="shared" si="24"/>
        <v>45597</v>
      </c>
      <c r="BC105" s="74">
        <f t="shared" si="24"/>
        <v>45627</v>
      </c>
      <c r="BD105" s="74"/>
      <c r="BE105" s="74"/>
      <c r="BF105" s="74"/>
      <c r="BG105" s="74"/>
      <c r="BH105" s="74"/>
      <c r="BI105" s="74"/>
      <c r="BJ105" s="74"/>
      <c r="BK105" s="74"/>
      <c r="BL105" s="74"/>
      <c r="BM105" s="11"/>
      <c r="BN105" s="11"/>
      <c r="BO105" s="11"/>
    </row>
    <row r="106" spans="1:67" s="16" customFormat="1" x14ac:dyDescent="0.25">
      <c r="A106" s="117" t="str">
        <f t="shared" ref="A106:P109" si="25">A69</f>
        <v>Вовлечение, % в продажах Аптеки</v>
      </c>
      <c r="B106" s="117">
        <f t="shared" ref="B106:BC108" si="26">IFERROR(B69,0)</f>
        <v>0.57347002044102713</v>
      </c>
      <c r="C106" s="117">
        <f t="shared" si="26"/>
        <v>0.74885072770481631</v>
      </c>
      <c r="D106" s="117">
        <f t="shared" si="26"/>
        <v>0.79012148174375196</v>
      </c>
      <c r="E106" s="117">
        <f t="shared" si="26"/>
        <v>0.80559326022130218</v>
      </c>
      <c r="F106" s="117">
        <f t="shared" si="26"/>
        <v>0.80772483449866195</v>
      </c>
      <c r="G106" s="117">
        <f t="shared" si="26"/>
        <v>0.80752915806481618</v>
      </c>
      <c r="H106" s="117">
        <f t="shared" si="26"/>
        <v>0.81666305473635614</v>
      </c>
      <c r="I106" s="117">
        <f t="shared" si="26"/>
        <v>0.82767607108652563</v>
      </c>
      <c r="J106" s="117">
        <f t="shared" si="26"/>
        <v>0.82968886245380169</v>
      </c>
      <c r="K106" s="117">
        <f t="shared" si="26"/>
        <v>0.82693142232344907</v>
      </c>
      <c r="L106" s="117">
        <f t="shared" si="26"/>
        <v>0.80986797689850765</v>
      </c>
      <c r="M106" s="117">
        <f t="shared" si="26"/>
        <v>0.80737639122469196</v>
      </c>
      <c r="N106" s="117">
        <f t="shared" si="26"/>
        <v>0.79511660915572857</v>
      </c>
      <c r="O106" s="117">
        <f t="shared" si="26"/>
        <v>0.79523824534677068</v>
      </c>
      <c r="P106" s="117">
        <f t="shared" si="26"/>
        <v>0.81538688925159064</v>
      </c>
      <c r="Q106" s="117">
        <f t="shared" si="26"/>
        <v>0.82986711777816724</v>
      </c>
      <c r="R106" s="117">
        <f t="shared" si="26"/>
        <v>0.83710900780730135</v>
      </c>
      <c r="S106" s="117">
        <f t="shared" si="26"/>
        <v>0.84108251765637576</v>
      </c>
      <c r="T106" s="117">
        <f t="shared" si="26"/>
        <v>0.81672494801184536</v>
      </c>
      <c r="U106" s="117">
        <f t="shared" si="26"/>
        <v>0.82112689888567669</v>
      </c>
      <c r="V106" s="117">
        <f t="shared" si="26"/>
        <v>0.8297537739034887</v>
      </c>
      <c r="W106" s="117">
        <f t="shared" si="26"/>
        <v>0.8113421219553405</v>
      </c>
      <c r="X106" s="117">
        <f t="shared" si="26"/>
        <v>0.78427183123802213</v>
      </c>
      <c r="Y106" s="117">
        <f t="shared" si="26"/>
        <v>0.79532665657156554</v>
      </c>
      <c r="Z106" s="117">
        <f t="shared" si="26"/>
        <v>0.78778968497923252</v>
      </c>
      <c r="AA106" s="117">
        <f t="shared" si="26"/>
        <v>0.79323844617855699</v>
      </c>
      <c r="AB106" s="117">
        <f t="shared" si="26"/>
        <v>0.82155042618498397</v>
      </c>
      <c r="AC106" s="117">
        <f t="shared" si="26"/>
        <v>0.83712728628722122</v>
      </c>
      <c r="AD106" s="117">
        <f t="shared" si="26"/>
        <v>0.84978081804015371</v>
      </c>
      <c r="AE106" s="117">
        <f t="shared" si="26"/>
        <v>0.84917964058058826</v>
      </c>
      <c r="AF106" s="117">
        <f t="shared" si="26"/>
        <v>0.83335422010833737</v>
      </c>
      <c r="AG106" s="117">
        <f t="shared" si="26"/>
        <v>0.84909561953330748</v>
      </c>
      <c r="AH106" s="117">
        <f t="shared" si="26"/>
        <v>0.8498351390132669</v>
      </c>
      <c r="AI106" s="117">
        <f t="shared" si="26"/>
        <v>0.84062291032741721</v>
      </c>
      <c r="AJ106" s="117">
        <f t="shared" si="26"/>
        <v>0.83283024174793419</v>
      </c>
      <c r="AK106" s="117">
        <f t="shared" si="26"/>
        <v>0.81905497681877626</v>
      </c>
      <c r="AL106" s="117">
        <f t="shared" si="26"/>
        <v>0.81167964440673301</v>
      </c>
      <c r="AM106" s="117">
        <f t="shared" si="26"/>
        <v>0.80647157823377014</v>
      </c>
      <c r="AN106" s="117">
        <f t="shared" si="26"/>
        <v>0.81556207792947566</v>
      </c>
      <c r="AO106" s="117">
        <f t="shared" si="26"/>
        <v>0.83214198960466079</v>
      </c>
      <c r="AP106" s="117">
        <f t="shared" si="26"/>
        <v>0.8341128044375985</v>
      </c>
      <c r="AQ106" s="117">
        <f t="shared" si="26"/>
        <v>0.82322463557165992</v>
      </c>
      <c r="AR106" s="117">
        <f t="shared" si="26"/>
        <v>0.82047294135835358</v>
      </c>
      <c r="AS106" s="117">
        <f t="shared" si="26"/>
        <v>0.82533917265296564</v>
      </c>
      <c r="AT106" s="117">
        <f t="shared" si="26"/>
        <v>0.82624288276472535</v>
      </c>
      <c r="AU106" s="117">
        <f t="shared" si="26"/>
        <v>0.81990701062482896</v>
      </c>
      <c r="AV106" s="117">
        <f t="shared" si="26"/>
        <v>0.80282233406409531</v>
      </c>
      <c r="AW106" s="117">
        <f t="shared" si="26"/>
        <v>0.79171976316960668</v>
      </c>
      <c r="AX106" s="117">
        <f t="shared" si="26"/>
        <v>0.7810570484005761</v>
      </c>
      <c r="AY106" s="117">
        <f t="shared" si="26"/>
        <v>0.77613645750907279</v>
      </c>
      <c r="AZ106" s="117">
        <f t="shared" si="26"/>
        <v>0.78533922752427643</v>
      </c>
      <c r="BA106" s="117">
        <f t="shared" si="26"/>
        <v>0.79971401079551319</v>
      </c>
      <c r="BB106" s="117">
        <f t="shared" si="26"/>
        <v>0.81165068717839994</v>
      </c>
      <c r="BC106" s="117">
        <f t="shared" si="26"/>
        <v>0.80829022663039451</v>
      </c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"/>
      <c r="BN106" s="11"/>
      <c r="BO106" s="11"/>
    </row>
    <row r="107" spans="1:67" s="16" customFormat="1" x14ac:dyDescent="0.25">
      <c r="A107" s="117" t="str">
        <f t="shared" si="25"/>
        <v>Вовлечение, % в продажах интернет-бронирование</v>
      </c>
      <c r="B107" s="117">
        <f t="shared" si="26"/>
        <v>0.60902940332252764</v>
      </c>
      <c r="C107" s="117">
        <f t="shared" si="26"/>
        <v>0.82411977838809714</v>
      </c>
      <c r="D107" s="117">
        <f t="shared" si="26"/>
        <v>0.85760097250387723</v>
      </c>
      <c r="E107" s="117">
        <f t="shared" si="26"/>
        <v>0.85417157214661377</v>
      </c>
      <c r="F107" s="117">
        <f t="shared" si="26"/>
        <v>0.89062920878579654</v>
      </c>
      <c r="G107" s="117">
        <f t="shared" si="26"/>
        <v>0.87321611662240328</v>
      </c>
      <c r="H107" s="117">
        <f t="shared" si="26"/>
        <v>0.83642276715746111</v>
      </c>
      <c r="I107" s="117">
        <f t="shared" si="26"/>
        <v>0.86269884067188229</v>
      </c>
      <c r="J107" s="117">
        <f t="shared" si="26"/>
        <v>0.88491856964215876</v>
      </c>
      <c r="K107" s="117">
        <f t="shared" si="26"/>
        <v>0.89353300864217611</v>
      </c>
      <c r="L107" s="117">
        <f t="shared" si="26"/>
        <v>0.89623375086410106</v>
      </c>
      <c r="M107" s="117">
        <f t="shared" si="26"/>
        <v>0.89923061731998277</v>
      </c>
      <c r="N107" s="117">
        <f t="shared" si="26"/>
        <v>0.86896392530805844</v>
      </c>
      <c r="O107" s="117">
        <f t="shared" si="26"/>
        <v>0.87258226374232828</v>
      </c>
      <c r="P107" s="117">
        <f t="shared" si="26"/>
        <v>0.86831598274795596</v>
      </c>
      <c r="Q107" s="117">
        <f t="shared" si="26"/>
        <v>0.84743596322317949</v>
      </c>
      <c r="R107" s="117">
        <f t="shared" si="26"/>
        <v>0.80697226199494387</v>
      </c>
      <c r="S107" s="117">
        <f t="shared" si="26"/>
        <v>0.77133143862248854</v>
      </c>
      <c r="T107" s="117">
        <f t="shared" si="26"/>
        <v>0.81825414133589036</v>
      </c>
      <c r="U107" s="117">
        <f t="shared" si="26"/>
        <v>0.80003044170633686</v>
      </c>
      <c r="V107" s="117">
        <f t="shared" si="26"/>
        <v>0.75976742817935394</v>
      </c>
      <c r="W107" s="117">
        <f t="shared" si="26"/>
        <v>0.74146548765132636</v>
      </c>
      <c r="X107" s="117">
        <f t="shared" si="26"/>
        <v>0.71252290222725689</v>
      </c>
      <c r="Y107" s="117">
        <f t="shared" si="26"/>
        <v>0.75600277482063327</v>
      </c>
      <c r="Z107" s="117">
        <f t="shared" si="26"/>
        <v>0.79161465184002744</v>
      </c>
      <c r="AA107" s="117">
        <f t="shared" si="26"/>
        <v>0.80543641791651011</v>
      </c>
      <c r="AB107" s="117">
        <f t="shared" si="26"/>
        <v>0.80331833695814192</v>
      </c>
      <c r="AC107" s="117">
        <f t="shared" si="26"/>
        <v>0.80699840593040895</v>
      </c>
      <c r="AD107" s="117">
        <f t="shared" si="26"/>
        <v>0.79972301580910565</v>
      </c>
      <c r="AE107" s="117">
        <f t="shared" si="26"/>
        <v>0.78989259227235875</v>
      </c>
      <c r="AF107" s="117">
        <f t="shared" si="26"/>
        <v>0.75822574684706256</v>
      </c>
      <c r="AG107" s="117">
        <f t="shared" si="26"/>
        <v>0.78177488811041462</v>
      </c>
      <c r="AH107" s="117">
        <f t="shared" si="26"/>
        <v>0.76788225930186083</v>
      </c>
      <c r="AI107" s="117">
        <f t="shared" si="26"/>
        <v>0.7747081294286754</v>
      </c>
      <c r="AJ107" s="117">
        <f t="shared" si="26"/>
        <v>0.75941455865274632</v>
      </c>
      <c r="AK107" s="117">
        <f t="shared" si="26"/>
        <v>0.77064868586052715</v>
      </c>
      <c r="AL107" s="117">
        <f t="shared" si="26"/>
        <v>0.77530232879141059</v>
      </c>
      <c r="AM107" s="117">
        <f t="shared" si="26"/>
        <v>0.76545075634582305</v>
      </c>
      <c r="AN107" s="117">
        <f t="shared" si="26"/>
        <v>0.77893797281400279</v>
      </c>
      <c r="AO107" s="117">
        <f t="shared" si="26"/>
        <v>0.78078042235845535</v>
      </c>
      <c r="AP107" s="117">
        <f t="shared" si="26"/>
        <v>0.76193278109913998</v>
      </c>
      <c r="AQ107" s="117">
        <f t="shared" si="26"/>
        <v>0.79681629195619741</v>
      </c>
      <c r="AR107" s="117">
        <f t="shared" si="26"/>
        <v>0.78022540698825504</v>
      </c>
      <c r="AS107" s="117">
        <f t="shared" si="26"/>
        <v>0.78028621661168063</v>
      </c>
      <c r="AT107" s="117">
        <f t="shared" si="26"/>
        <v>0.7740584351874793</v>
      </c>
      <c r="AU107" s="117">
        <f t="shared" si="26"/>
        <v>0.7599009294311998</v>
      </c>
      <c r="AV107" s="117">
        <f t="shared" si="26"/>
        <v>0.75280310202835332</v>
      </c>
      <c r="AW107" s="117">
        <f t="shared" si="26"/>
        <v>0.73835461022105997</v>
      </c>
      <c r="AX107" s="117">
        <f t="shared" si="26"/>
        <v>0.76781276502126461</v>
      </c>
      <c r="AY107" s="117">
        <f t="shared" si="26"/>
        <v>0.73666682817063889</v>
      </c>
      <c r="AZ107" s="117">
        <f t="shared" si="26"/>
        <v>0.74481589900747336</v>
      </c>
      <c r="BA107" s="117">
        <f t="shared" si="26"/>
        <v>0.73175293289565024</v>
      </c>
      <c r="BB107" s="117">
        <f t="shared" si="26"/>
        <v>0.71096308420175347</v>
      </c>
      <c r="BC107" s="117">
        <f t="shared" si="26"/>
        <v>0.71468053513527863</v>
      </c>
      <c r="BD107" s="117"/>
      <c r="BE107" s="117"/>
      <c r="BF107" s="117"/>
      <c r="BG107" s="117"/>
      <c r="BH107" s="117"/>
      <c r="BI107" s="117"/>
      <c r="BJ107" s="117"/>
      <c r="BK107" s="117"/>
      <c r="BL107" s="117"/>
      <c r="BM107" s="11"/>
      <c r="BN107" s="11"/>
      <c r="BO107" s="11"/>
    </row>
    <row r="108" spans="1:67" s="16" customFormat="1" x14ac:dyDescent="0.25">
      <c r="A108" s="117" t="str">
        <f t="shared" si="25"/>
        <v>Вовлечение, % в продажах МП</v>
      </c>
      <c r="B108" s="117">
        <f t="shared" si="26"/>
        <v>0.48047693895481192</v>
      </c>
      <c r="C108" s="117">
        <f t="shared" si="26"/>
        <v>0.44699825870990351</v>
      </c>
      <c r="D108" s="117">
        <f t="shared" si="26"/>
        <v>0.4741962198439249</v>
      </c>
      <c r="E108" s="117">
        <f t="shared" si="26"/>
        <v>0.54785966008353781</v>
      </c>
      <c r="F108" s="117">
        <f t="shared" si="26"/>
        <v>0.54411107434531891</v>
      </c>
      <c r="G108" s="117">
        <f t="shared" si="26"/>
        <v>0.54442123488854643</v>
      </c>
      <c r="H108" s="117">
        <f t="shared" si="26"/>
        <v>0.46033716963758625</v>
      </c>
      <c r="I108" s="117">
        <f t="shared" si="26"/>
        <v>0.47471570469408553</v>
      </c>
      <c r="J108" s="117">
        <f t="shared" si="26"/>
        <v>0.52970135654819406</v>
      </c>
      <c r="K108" s="117">
        <f t="shared" si="26"/>
        <v>0.51473872241222884</v>
      </c>
      <c r="L108" s="117">
        <f t="shared" si="26"/>
        <v>0.44013969389222224</v>
      </c>
      <c r="M108" s="117">
        <f t="shared" si="26"/>
        <v>0.51015755670958052</v>
      </c>
      <c r="N108" s="117">
        <f t="shared" si="26"/>
        <v>0.56547489817744889</v>
      </c>
      <c r="O108" s="117">
        <f t="shared" si="26"/>
        <v>0.54018909612515176</v>
      </c>
      <c r="P108" s="117">
        <f t="shared" si="26"/>
        <v>0.59813948329530753</v>
      </c>
      <c r="Q108" s="117">
        <f t="shared" si="26"/>
        <v>0.57920018013486319</v>
      </c>
      <c r="R108" s="117">
        <f t="shared" si="26"/>
        <v>0.48621163077204854</v>
      </c>
      <c r="S108" s="117">
        <f t="shared" si="26"/>
        <v>0.44814580870795057</v>
      </c>
      <c r="T108" s="117">
        <f t="shared" si="26"/>
        <v>3.776214631811458E-2</v>
      </c>
      <c r="U108" s="117">
        <f t="shared" si="26"/>
        <v>0.3989716815612534</v>
      </c>
      <c r="V108" s="117">
        <f t="shared" si="26"/>
        <v>0.49757787760136607</v>
      </c>
      <c r="W108" s="117">
        <f t="shared" si="26"/>
        <v>0.48668882449904838</v>
      </c>
      <c r="X108" s="117">
        <f t="shared" si="26"/>
        <v>0.48688304940462679</v>
      </c>
      <c r="Y108" s="117">
        <f t="shared" si="26"/>
        <v>0.49852646968447273</v>
      </c>
      <c r="Z108" s="117">
        <f t="shared" si="26"/>
        <v>0.51927201039781656</v>
      </c>
      <c r="AA108" s="117">
        <f t="shared" si="26"/>
        <v>0.55563663248708117</v>
      </c>
      <c r="AB108" s="117">
        <f t="shared" si="26"/>
        <v>0.59777253536224917</v>
      </c>
      <c r="AC108" s="117">
        <f t="shared" si="26"/>
        <v>0.59384413417545745</v>
      </c>
      <c r="AD108" s="117">
        <f t="shared" si="26"/>
        <v>0.58678468637766401</v>
      </c>
      <c r="AE108" s="117">
        <f t="shared" si="26"/>
        <v>0.58438502072257026</v>
      </c>
      <c r="AF108" s="117">
        <f t="shared" si="26"/>
        <v>0.58122021665298007</v>
      </c>
      <c r="AG108" s="117">
        <f t="shared" si="26"/>
        <v>0.61059119497137249</v>
      </c>
      <c r="AH108" s="117">
        <f t="shared" si="26"/>
        <v>0.59420765970325717</v>
      </c>
      <c r="AI108" s="117">
        <f t="shared" si="26"/>
        <v>0.58463279689393266</v>
      </c>
      <c r="AJ108" s="117">
        <f t="shared" si="26"/>
        <v>0.59908315526115674</v>
      </c>
      <c r="AK108" s="117">
        <f t="shared" si="26"/>
        <v>0.60520460523221997</v>
      </c>
      <c r="AL108" s="117">
        <f t="shared" si="26"/>
        <v>0.60188853041229906</v>
      </c>
      <c r="AM108" s="117">
        <f t="shared" si="26"/>
        <v>0.63769443783877422</v>
      </c>
      <c r="AN108" s="117">
        <f t="shared" si="26"/>
        <v>0.61479831834534215</v>
      </c>
      <c r="AO108" s="117">
        <f t="shared" si="26"/>
        <v>0.62361160070302624</v>
      </c>
      <c r="AP108" s="117">
        <f t="shared" si="26"/>
        <v>0.61731787218693901</v>
      </c>
      <c r="AQ108" s="117">
        <f t="shared" si="26"/>
        <v>0.64085969566527645</v>
      </c>
      <c r="AR108" s="117">
        <f t="shared" si="26"/>
        <v>0.65129337314216662</v>
      </c>
      <c r="AS108" s="117">
        <f t="shared" si="26"/>
        <v>0.60877187285116996</v>
      </c>
      <c r="AT108" s="117">
        <f t="shared" si="26"/>
        <v>0.62284213522592891</v>
      </c>
      <c r="AU108" s="117">
        <f t="shared" si="26"/>
        <v>0.61680503113455609</v>
      </c>
      <c r="AV108" s="117">
        <f t="shared" si="26"/>
        <v>0.62010519685573284</v>
      </c>
      <c r="AW108" s="117">
        <f t="shared" si="26"/>
        <v>0.61456124066227003</v>
      </c>
      <c r="AX108" s="117">
        <f t="shared" si="26"/>
        <v>0.62501353637274593</v>
      </c>
      <c r="AY108" s="117">
        <f t="shared" si="26"/>
        <v>0.59522119722432254</v>
      </c>
      <c r="AZ108" s="117">
        <f t="shared" si="26"/>
        <v>0.62330971327374374</v>
      </c>
      <c r="BA108" s="117">
        <f t="shared" si="26"/>
        <v>0.63135076754933772</v>
      </c>
      <c r="BB108" s="117">
        <f t="shared" si="26"/>
        <v>0.62625631865446196</v>
      </c>
      <c r="BC108" s="117">
        <f t="shared" si="26"/>
        <v>0.6353155946027389</v>
      </c>
      <c r="BD108" s="117"/>
      <c r="BE108" s="117"/>
      <c r="BF108" s="117"/>
      <c r="BG108" s="117"/>
      <c r="BH108" s="117"/>
      <c r="BI108" s="117"/>
      <c r="BJ108" s="117"/>
      <c r="BK108" s="117"/>
      <c r="BL108" s="117"/>
      <c r="BM108" s="11"/>
      <c r="BN108" s="11"/>
      <c r="BO108" s="11"/>
    </row>
    <row r="109" spans="1:67" s="16" customFormat="1" x14ac:dyDescent="0.25">
      <c r="A109" s="117" t="str">
        <f t="shared" si="25"/>
        <v>Вовлечение, % в продажах Ст.онлайна</v>
      </c>
      <c r="B109" s="117">
        <f t="shared" si="25"/>
        <v>0.4403684569333946</v>
      </c>
      <c r="C109" s="117">
        <f t="shared" si="25"/>
        <v>0.45793349211839168</v>
      </c>
      <c r="D109" s="117">
        <f t="shared" si="25"/>
        <v>0.47453463568779664</v>
      </c>
      <c r="E109" s="117">
        <f t="shared" si="25"/>
        <v>0.48865566628071522</v>
      </c>
      <c r="F109" s="117">
        <f t="shared" si="25"/>
        <v>0.46639357724834707</v>
      </c>
      <c r="G109" s="117">
        <f t="shared" si="25"/>
        <v>0.42577544775002651</v>
      </c>
      <c r="H109" s="117">
        <f t="shared" si="25"/>
        <v>0.42561016976139132</v>
      </c>
      <c r="I109" s="117">
        <f t="shared" si="25"/>
        <v>0.40518054165065581</v>
      </c>
      <c r="J109" s="117">
        <f t="shared" si="25"/>
        <v>0.40207091431620345</v>
      </c>
      <c r="K109" s="117">
        <f t="shared" si="25"/>
        <v>0.4927851284623303</v>
      </c>
      <c r="L109" s="117">
        <f t="shared" si="25"/>
        <v>0.54407506203346068</v>
      </c>
      <c r="M109" s="117">
        <f t="shared" si="25"/>
        <v>0.62669286108509292</v>
      </c>
      <c r="N109" s="117">
        <f t="shared" si="25"/>
        <v>0.61637254870760938</v>
      </c>
      <c r="O109" s="117">
        <f t="shared" si="25"/>
        <v>0.61056723176146599</v>
      </c>
      <c r="P109" s="117">
        <f t="shared" si="25"/>
        <v>0.62245023326782378</v>
      </c>
      <c r="Q109" s="117">
        <f t="shared" ref="Q109:BC109" si="27">Q72</f>
        <v>0.66031196594461183</v>
      </c>
      <c r="R109" s="117">
        <f t="shared" si="27"/>
        <v>0.70948542691365779</v>
      </c>
      <c r="S109" s="117">
        <f t="shared" si="27"/>
        <v>0.70730329181874807</v>
      </c>
      <c r="T109" s="117">
        <f t="shared" si="27"/>
        <v>0.65990737765113838</v>
      </c>
      <c r="U109" s="117">
        <f t="shared" si="27"/>
        <v>0.6313275053555043</v>
      </c>
      <c r="V109" s="117">
        <f t="shared" si="27"/>
        <v>0.61596397435208605</v>
      </c>
      <c r="W109" s="117">
        <f t="shared" si="27"/>
        <v>0.65187466251483428</v>
      </c>
      <c r="X109" s="117">
        <f t="shared" si="27"/>
        <v>0.68697578440135187</v>
      </c>
      <c r="Y109" s="117">
        <f t="shared" si="27"/>
        <v>0.67291879716271386</v>
      </c>
      <c r="Z109" s="117">
        <f t="shared" si="27"/>
        <v>0.68885663604815661</v>
      </c>
      <c r="AA109" s="117">
        <f t="shared" si="27"/>
        <v>0.70976402979378117</v>
      </c>
      <c r="AB109" s="117">
        <f t="shared" si="27"/>
        <v>0.7593007485014347</v>
      </c>
      <c r="AC109" s="117">
        <f t="shared" si="27"/>
        <v>0.75805441359627479</v>
      </c>
      <c r="AD109" s="117">
        <f t="shared" si="27"/>
        <v>0.76240026143079198</v>
      </c>
      <c r="AE109" s="117">
        <f t="shared" si="27"/>
        <v>0.76161080647668833</v>
      </c>
      <c r="AF109" s="117">
        <f t="shared" si="27"/>
        <v>0.75248067209421754</v>
      </c>
      <c r="AG109" s="117">
        <f t="shared" si="27"/>
        <v>0.74378442718599869</v>
      </c>
      <c r="AH109" s="117">
        <f t="shared" si="27"/>
        <v>0.72630179205196765</v>
      </c>
      <c r="AI109" s="117">
        <f t="shared" si="27"/>
        <v>0.72056344128699212</v>
      </c>
      <c r="AJ109" s="117">
        <f t="shared" si="27"/>
        <v>0.72381025846608427</v>
      </c>
      <c r="AK109" s="117">
        <f t="shared" si="27"/>
        <v>0.69567277553662765</v>
      </c>
      <c r="AL109" s="117">
        <f t="shared" si="27"/>
        <v>0.7140064826082827</v>
      </c>
      <c r="AM109" s="117">
        <f t="shared" si="27"/>
        <v>0.67958902479050065</v>
      </c>
      <c r="AN109" s="117">
        <f t="shared" si="27"/>
        <v>0.69876664718521808</v>
      </c>
      <c r="AO109" s="117">
        <f t="shared" si="27"/>
        <v>0.73660672192058096</v>
      </c>
      <c r="AP109" s="117">
        <f t="shared" si="27"/>
        <v>0.71604814206078526</v>
      </c>
      <c r="AQ109" s="117">
        <f t="shared" si="27"/>
        <v>0.68843479958058318</v>
      </c>
      <c r="AR109" s="117">
        <f t="shared" si="27"/>
        <v>0.69348528232042161</v>
      </c>
      <c r="AS109" s="117">
        <f t="shared" si="27"/>
        <v>0.67537808408639655</v>
      </c>
      <c r="AT109" s="117">
        <f t="shared" si="27"/>
        <v>0.70350490900589802</v>
      </c>
      <c r="AU109" s="117">
        <f t="shared" si="27"/>
        <v>0.70884243936334546</v>
      </c>
      <c r="AV109" s="117">
        <f t="shared" si="27"/>
        <v>0.69276096043212054</v>
      </c>
      <c r="AW109" s="117">
        <f t="shared" si="27"/>
        <v>0.6914091171660619</v>
      </c>
      <c r="AX109" s="117">
        <f t="shared" si="27"/>
        <v>0.67050237580202865</v>
      </c>
      <c r="AY109" s="117">
        <f t="shared" si="27"/>
        <v>0.65466383465380562</v>
      </c>
      <c r="AZ109" s="117">
        <f t="shared" si="27"/>
        <v>0.63535558304479367</v>
      </c>
      <c r="BA109" s="117">
        <f t="shared" si="27"/>
        <v>0.65857430149529583</v>
      </c>
      <c r="BB109" s="117">
        <f t="shared" si="27"/>
        <v>0.69076088890788889</v>
      </c>
      <c r="BC109" s="117">
        <f t="shared" si="27"/>
        <v>0.66272959349733374</v>
      </c>
      <c r="BD109" s="117"/>
      <c r="BE109" s="117"/>
      <c r="BF109" s="117"/>
      <c r="BG109" s="117"/>
      <c r="BH109" s="117"/>
      <c r="BI109" s="117"/>
      <c r="BJ109" s="117"/>
      <c r="BK109" s="117"/>
      <c r="BL109" s="117"/>
      <c r="BM109" s="11"/>
      <c r="BN109" s="11"/>
      <c r="BO109" s="11"/>
    </row>
    <row r="110" spans="1:67" s="16" customForma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</row>
    <row r="111" spans="1:67" s="16" customFormat="1" x14ac:dyDescent="0.25">
      <c r="A111" s="11"/>
      <c r="B111" s="11"/>
      <c r="C111" s="11"/>
      <c r="D111" s="11"/>
      <c r="E111" s="11"/>
      <c r="F111" s="11"/>
      <c r="G111" s="11"/>
      <c r="H111" s="74">
        <v>44197</v>
      </c>
      <c r="I111" s="74">
        <v>44228</v>
      </c>
      <c r="J111" s="74">
        <v>44256</v>
      </c>
      <c r="K111" s="74">
        <v>44287</v>
      </c>
      <c r="L111" s="74">
        <v>44317</v>
      </c>
      <c r="M111" s="74">
        <v>44348</v>
      </c>
      <c r="N111" s="74">
        <v>44378</v>
      </c>
      <c r="O111" s="74">
        <v>44409</v>
      </c>
      <c r="P111" s="74">
        <v>44440</v>
      </c>
      <c r="Q111" s="74">
        <v>44470</v>
      </c>
      <c r="R111" s="74">
        <v>44501</v>
      </c>
      <c r="S111" s="74">
        <v>44531</v>
      </c>
      <c r="T111" s="74">
        <v>44562</v>
      </c>
      <c r="U111" s="74">
        <v>44593</v>
      </c>
      <c r="V111" s="74">
        <v>44621</v>
      </c>
      <c r="W111" s="74">
        <v>44652</v>
      </c>
      <c r="X111" s="74">
        <v>44682</v>
      </c>
      <c r="Y111" s="74">
        <v>44713</v>
      </c>
      <c r="Z111" s="74">
        <v>44743</v>
      </c>
      <c r="AA111" s="74">
        <v>44774</v>
      </c>
      <c r="AB111" s="74">
        <v>44805</v>
      </c>
      <c r="AC111" s="74">
        <v>44835</v>
      </c>
      <c r="AD111" s="74">
        <v>44866</v>
      </c>
      <c r="AE111" s="74">
        <v>44896</v>
      </c>
      <c r="AF111" s="74">
        <v>44927</v>
      </c>
      <c r="AG111" s="74">
        <v>44958</v>
      </c>
      <c r="AH111" s="74">
        <v>44986</v>
      </c>
      <c r="AI111" s="74">
        <v>45017</v>
      </c>
      <c r="AJ111" s="74">
        <v>45047</v>
      </c>
      <c r="AK111" s="74">
        <v>45078</v>
      </c>
      <c r="AL111" s="74">
        <v>45108</v>
      </c>
      <c r="AM111" s="74">
        <v>45139</v>
      </c>
      <c r="AN111" s="74">
        <v>45170</v>
      </c>
      <c r="AO111" s="74">
        <v>45200</v>
      </c>
      <c r="AP111" s="74">
        <v>45231</v>
      </c>
      <c r="AQ111" s="74">
        <v>45261</v>
      </c>
      <c r="AR111" s="74">
        <v>45292</v>
      </c>
      <c r="AS111" s="74">
        <v>45323</v>
      </c>
      <c r="AT111" s="74">
        <v>45352</v>
      </c>
      <c r="AU111" s="74">
        <v>45383</v>
      </c>
      <c r="AV111" s="74">
        <v>45413</v>
      </c>
      <c r="AW111" s="74">
        <v>45444</v>
      </c>
      <c r="AX111" s="74">
        <v>45474</v>
      </c>
      <c r="AY111" s="74">
        <v>45505</v>
      </c>
      <c r="AZ111" s="74">
        <v>45536</v>
      </c>
      <c r="BA111" s="74">
        <v>45566</v>
      </c>
      <c r="BB111" s="74">
        <v>45597</v>
      </c>
      <c r="BC111" s="74">
        <v>45627</v>
      </c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</row>
    <row r="112" spans="1:67" s="16" customFormat="1" x14ac:dyDescent="0.25">
      <c r="A112" s="74" t="str">
        <f t="shared" ref="A112:BC113" si="28">A31</f>
        <v>Средний чек участника программы, руб.</v>
      </c>
      <c r="B112" s="74">
        <f t="shared" si="28"/>
        <v>633.01196603524534</v>
      </c>
      <c r="C112" s="74">
        <f t="shared" si="28"/>
        <v>611.2927947243586</v>
      </c>
      <c r="D112" s="74">
        <f t="shared" si="28"/>
        <v>598.18375123861881</v>
      </c>
      <c r="E112" s="74">
        <f t="shared" si="28"/>
        <v>629.6208771819613</v>
      </c>
      <c r="F112" s="74">
        <f t="shared" si="28"/>
        <v>652.0222793869699</v>
      </c>
      <c r="G112" s="74">
        <f t="shared" si="28"/>
        <v>659.53279925912625</v>
      </c>
      <c r="H112" s="118">
        <f t="shared" si="28"/>
        <v>646.87417063740952</v>
      </c>
      <c r="I112" s="118">
        <f t="shared" si="28"/>
        <v>641.40322408444149</v>
      </c>
      <c r="J112" s="118">
        <f t="shared" si="28"/>
        <v>644.45986839020202</v>
      </c>
      <c r="K112" s="118">
        <f t="shared" si="28"/>
        <v>640.07513999503306</v>
      </c>
      <c r="L112" s="118">
        <f t="shared" si="28"/>
        <v>627.62043305956456</v>
      </c>
      <c r="M112" s="118">
        <f t="shared" si="28"/>
        <v>642.56095918073413</v>
      </c>
      <c r="N112" s="118">
        <f t="shared" si="28"/>
        <v>645.88590208435846</v>
      </c>
      <c r="O112" s="118">
        <f t="shared" si="28"/>
        <v>633.28109362604778</v>
      </c>
      <c r="P112" s="118">
        <f t="shared" si="28"/>
        <v>642.84018469463911</v>
      </c>
      <c r="Q112" s="118">
        <f t="shared" si="28"/>
        <v>671.27183855720523</v>
      </c>
      <c r="R112" s="118">
        <f t="shared" si="28"/>
        <v>665.10913262874897</v>
      </c>
      <c r="S112" s="118">
        <f t="shared" si="28"/>
        <v>664.90485921950085</v>
      </c>
      <c r="T112" s="118">
        <f t="shared" si="28"/>
        <v>697.69027445609197</v>
      </c>
      <c r="U112" s="118">
        <f t="shared" si="28"/>
        <v>720.01047754125864</v>
      </c>
      <c r="V112" s="118">
        <f t="shared" si="28"/>
        <v>873.28488168607407</v>
      </c>
      <c r="W112" s="118">
        <f t="shared" si="28"/>
        <v>694.70282217840452</v>
      </c>
      <c r="X112" s="118">
        <f t="shared" si="28"/>
        <v>674.74509781881636</v>
      </c>
      <c r="Y112" s="118">
        <f t="shared" si="28"/>
        <v>676.72658538829387</v>
      </c>
      <c r="Z112" s="118">
        <f t="shared" si="28"/>
        <v>686.00228454287821</v>
      </c>
      <c r="AA112" s="118">
        <f t="shared" si="28"/>
        <v>679.73397527413317</v>
      </c>
      <c r="AB112" s="118">
        <f t="shared" si="28"/>
        <v>696.38285322365834</v>
      </c>
      <c r="AC112" s="118">
        <f t="shared" si="28"/>
        <v>696.92596138381316</v>
      </c>
      <c r="AD112" s="118">
        <f t="shared" si="28"/>
        <v>702.39325032496902</v>
      </c>
      <c r="AE112" s="118">
        <f t="shared" si="28"/>
        <v>722.14210611148508</v>
      </c>
      <c r="AF112" s="118">
        <f t="shared" si="28"/>
        <v>717.90887582165021</v>
      </c>
      <c r="AG112" s="118">
        <f t="shared" si="28"/>
        <v>721.35348484964788</v>
      </c>
      <c r="AH112" s="118">
        <f t="shared" si="28"/>
        <v>727.91750983126803</v>
      </c>
      <c r="AI112" s="118">
        <f t="shared" si="28"/>
        <v>713.0372315016923</v>
      </c>
      <c r="AJ112" s="118">
        <f t="shared" si="28"/>
        <v>712.76484089933842</v>
      </c>
      <c r="AK112" s="118">
        <f t="shared" si="28"/>
        <v>718.07195006747202</v>
      </c>
      <c r="AL112" s="118">
        <f t="shared" si="28"/>
        <v>733.01940987880539</v>
      </c>
      <c r="AM112" s="118">
        <f t="shared" si="28"/>
        <v>753.87180360608966</v>
      </c>
      <c r="AN112" s="118">
        <f t="shared" si="28"/>
        <v>740.11797000025911</v>
      </c>
      <c r="AO112" s="118">
        <f t="shared" si="28"/>
        <v>766.69371483956957</v>
      </c>
      <c r="AP112" s="118">
        <f t="shared" si="28"/>
        <v>774.41545676474095</v>
      </c>
      <c r="AQ112" s="118">
        <f t="shared" si="28"/>
        <v>803.63987304427883</v>
      </c>
      <c r="AR112" s="118">
        <f t="shared" si="28"/>
        <v>796.25990217699439</v>
      </c>
      <c r="AS112" s="118">
        <f t="shared" si="28"/>
        <v>795.91166428491636</v>
      </c>
      <c r="AT112" s="118">
        <f t="shared" si="28"/>
        <v>792.14769660856246</v>
      </c>
      <c r="AU112" s="118">
        <f t="shared" si="28"/>
        <v>799.89365314667361</v>
      </c>
      <c r="AV112" s="118">
        <f t="shared" si="28"/>
        <v>788.05114292488634</v>
      </c>
      <c r="AW112" s="118">
        <f t="shared" si="28"/>
        <v>796.9893257544918</v>
      </c>
      <c r="AX112" s="118">
        <f t="shared" si="28"/>
        <v>807.59690476697961</v>
      </c>
      <c r="AY112" s="118">
        <f t="shared" si="28"/>
        <v>819.3381967547424</v>
      </c>
      <c r="AZ112" s="118">
        <f t="shared" si="28"/>
        <v>822.32608634897213</v>
      </c>
      <c r="BA112" s="118">
        <f t="shared" si="28"/>
        <v>837.38445440695477</v>
      </c>
      <c r="BB112" s="118">
        <f t="shared" si="28"/>
        <v>852.49731501737642</v>
      </c>
      <c r="BC112" s="118">
        <f t="shared" si="28"/>
        <v>874.30532784506272</v>
      </c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</row>
    <row r="113" spans="1:67" s="16" customFormat="1" x14ac:dyDescent="0.25">
      <c r="A113" s="74" t="str">
        <f t="shared" si="28"/>
        <v>Средний чек вне программы, руб.</v>
      </c>
      <c r="B113" s="74">
        <f t="shared" si="28"/>
        <v>394.69702516924417</v>
      </c>
      <c r="C113" s="74">
        <f t="shared" si="28"/>
        <v>324.82675861996563</v>
      </c>
      <c r="D113" s="74">
        <f t="shared" si="28"/>
        <v>321.49785601883133</v>
      </c>
      <c r="E113" s="74">
        <f t="shared" si="28"/>
        <v>331.38649647178801</v>
      </c>
      <c r="F113" s="74">
        <f t="shared" si="28"/>
        <v>356.2922395931185</v>
      </c>
      <c r="G113" s="74">
        <f t="shared" si="28"/>
        <v>373.3771825740198</v>
      </c>
      <c r="H113" s="118">
        <f t="shared" si="28"/>
        <v>359.18600760406417</v>
      </c>
      <c r="I113" s="118">
        <f t="shared" si="28"/>
        <v>362.45288129529422</v>
      </c>
      <c r="J113" s="118">
        <f t="shared" si="28"/>
        <v>350.70877801647163</v>
      </c>
      <c r="K113" s="118">
        <f t="shared" si="28"/>
        <v>335.60923064156952</v>
      </c>
      <c r="L113" s="118">
        <f t="shared" si="28"/>
        <v>319.86927747710462</v>
      </c>
      <c r="M113" s="118">
        <f t="shared" si="28"/>
        <v>315.90113918340819</v>
      </c>
      <c r="N113" s="118">
        <f t="shared" si="28"/>
        <v>331.55356531572022</v>
      </c>
      <c r="O113" s="118">
        <f t="shared" si="28"/>
        <v>323.50517068372363</v>
      </c>
      <c r="P113" s="118">
        <f t="shared" si="28"/>
        <v>347.86036179887338</v>
      </c>
      <c r="Q113" s="118">
        <f t="shared" si="28"/>
        <v>358.92332716037618</v>
      </c>
      <c r="R113" s="118">
        <f t="shared" si="28"/>
        <v>357.95039762332573</v>
      </c>
      <c r="S113" s="118">
        <f t="shared" si="28"/>
        <v>374.00082148049285</v>
      </c>
      <c r="T113" s="118">
        <f t="shared" si="28"/>
        <v>387.93314894723204</v>
      </c>
      <c r="U113" s="118">
        <f t="shared" si="28"/>
        <v>403.32873355744164</v>
      </c>
      <c r="V113" s="118">
        <f t="shared" si="28"/>
        <v>515.36303877148782</v>
      </c>
      <c r="W113" s="118">
        <f t="shared" si="28"/>
        <v>408.65196276869784</v>
      </c>
      <c r="X113" s="118">
        <f t="shared" si="28"/>
        <v>431.84202800627764</v>
      </c>
      <c r="Y113" s="118">
        <f t="shared" si="28"/>
        <v>425.51507914591849</v>
      </c>
      <c r="Z113" s="118">
        <f t="shared" si="28"/>
        <v>418.98863803993629</v>
      </c>
      <c r="AA113" s="118">
        <f t="shared" si="28"/>
        <v>420.24066656359946</v>
      </c>
      <c r="AB113" s="118">
        <f t="shared" si="28"/>
        <v>424.45730440526876</v>
      </c>
      <c r="AC113" s="118">
        <f t="shared" si="28"/>
        <v>428.66141364367115</v>
      </c>
      <c r="AD113" s="118">
        <f t="shared" si="28"/>
        <v>439.7080570130986</v>
      </c>
      <c r="AE113" s="118">
        <f t="shared" si="28"/>
        <v>462.74054843866099</v>
      </c>
      <c r="AF113" s="118">
        <f t="shared" si="28"/>
        <v>470.08058543987823</v>
      </c>
      <c r="AG113" s="118">
        <f t="shared" si="28"/>
        <v>465.79371839246807</v>
      </c>
      <c r="AH113" s="118">
        <f t="shared" si="28"/>
        <v>466.15626182842527</v>
      </c>
      <c r="AI113" s="118">
        <f t="shared" si="28"/>
        <v>454.52014637965289</v>
      </c>
      <c r="AJ113" s="118">
        <f t="shared" si="28"/>
        <v>452.66564506116634</v>
      </c>
      <c r="AK113" s="118">
        <f t="shared" si="28"/>
        <v>464.32737875754566</v>
      </c>
      <c r="AL113" s="118">
        <f t="shared" si="28"/>
        <v>461.17183229643564</v>
      </c>
      <c r="AM113" s="118">
        <f t="shared" si="28"/>
        <v>476.5918236198861</v>
      </c>
      <c r="AN113" s="118">
        <f t="shared" si="28"/>
        <v>468.48492313749512</v>
      </c>
      <c r="AO113" s="118">
        <f t="shared" si="28"/>
        <v>488.45090332411201</v>
      </c>
      <c r="AP113" s="118">
        <f t="shared" si="28"/>
        <v>502.56129481125811</v>
      </c>
      <c r="AQ113" s="118">
        <f t="shared" si="28"/>
        <v>530.20583634750608</v>
      </c>
      <c r="AR113" s="118">
        <f t="shared" si="28"/>
        <v>523.32354322014919</v>
      </c>
      <c r="AS113" s="118">
        <f t="shared" si="28"/>
        <v>527.03270768777054</v>
      </c>
      <c r="AT113" s="118">
        <f t="shared" si="28"/>
        <v>513.9481483831313</v>
      </c>
      <c r="AU113" s="118">
        <f t="shared" si="28"/>
        <v>514.5361579224525</v>
      </c>
      <c r="AV113" s="118">
        <f t="shared" si="28"/>
        <v>509.33901890273444</v>
      </c>
      <c r="AW113" s="118">
        <f t="shared" si="28"/>
        <v>509.35511775184176</v>
      </c>
      <c r="AX113" s="118">
        <f t="shared" si="28"/>
        <v>514.27976559977787</v>
      </c>
      <c r="AY113" s="118">
        <f t="shared" si="28"/>
        <v>524.85391268639796</v>
      </c>
      <c r="AZ113" s="118">
        <f t="shared" si="28"/>
        <v>529.41389144807385</v>
      </c>
      <c r="BA113" s="118">
        <f t="shared" si="28"/>
        <v>548.86814828971262</v>
      </c>
      <c r="BB113" s="118">
        <f t="shared" si="28"/>
        <v>567.26183145348432</v>
      </c>
      <c r="BC113" s="118">
        <f t="shared" si="28"/>
        <v>588.00150843839049</v>
      </c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</row>
    <row r="114" spans="1:67" s="16" customForma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</row>
    <row r="115" spans="1:67" s="16" customForma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</row>
    <row r="116" spans="1:67" s="16" customForma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</row>
    <row r="117" spans="1:67" s="16" customForma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</row>
    <row r="118" spans="1:67" s="7" customForma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spans="1:67" s="7" customForma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spans="1:67" s="7" customForma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</row>
    <row r="121" spans="1:67" s="7" customForma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</row>
    <row r="122" spans="1:67" s="7" customForma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spans="1:67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</row>
    <row r="124" spans="1:67" x14ac:dyDescent="0.25"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</row>
  </sheetData>
  <mergeCells count="15">
    <mergeCell ref="BD18:BO18"/>
    <mergeCell ref="A40:BI40"/>
    <mergeCell ref="A59:A60"/>
    <mergeCell ref="B59:G59"/>
    <mergeCell ref="H59:S59"/>
    <mergeCell ref="T59:AE59"/>
    <mergeCell ref="AF59:AQ59"/>
    <mergeCell ref="AR59:BC59"/>
    <mergeCell ref="BD59:BO59"/>
    <mergeCell ref="A18:A19"/>
    <mergeCell ref="B18:G18"/>
    <mergeCell ref="H18:S18"/>
    <mergeCell ref="T18:AE18"/>
    <mergeCell ref="AF18:AQ18"/>
    <mergeCell ref="AR18:BC18"/>
  </mergeCells>
  <pageMargins left="0.25" right="0.25" top="0.75" bottom="0.75" header="0.3" footer="0.3"/>
  <pageSetup paperSize="9"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1AFE-87EB-4EEF-8A75-B5ED9B60E08E}">
  <sheetPr codeName="Лист5"/>
  <dimension ref="A1:BO273"/>
  <sheetViews>
    <sheetView tabSelected="1" topLeftCell="AV1" zoomScale="80" zoomScaleNormal="80" workbookViewId="0">
      <selection activeCell="BM181" sqref="BM181"/>
    </sheetView>
  </sheetViews>
  <sheetFormatPr defaultColWidth="10.28515625" defaultRowHeight="15.75" outlineLevelCol="1" x14ac:dyDescent="0.3"/>
  <cols>
    <col min="1" max="1" width="58" style="109" customWidth="1"/>
    <col min="2" max="2" width="20.85546875" style="17" hidden="1" customWidth="1" outlineLevel="1"/>
    <col min="3" max="7" width="17.85546875" style="17" hidden="1" customWidth="1" outlineLevel="1"/>
    <col min="8" max="8" width="20.42578125" style="17" hidden="1" customWidth="1" outlineLevel="1" collapsed="1"/>
    <col min="9" max="13" width="20.42578125" style="17" hidden="1" customWidth="1" outlineLevel="1"/>
    <col min="14" max="14" width="23.42578125" style="17" hidden="1" customWidth="1" outlineLevel="1" collapsed="1"/>
    <col min="15" max="19" width="23.42578125" style="17" hidden="1" customWidth="1" outlineLevel="1"/>
    <col min="20" max="20" width="18.28515625" style="17" customWidth="1" collapsed="1"/>
    <col min="21" max="43" width="18.28515625" style="17" customWidth="1"/>
    <col min="44" max="45" width="18.28515625" style="17" bestFit="1" customWidth="1"/>
    <col min="46" max="46" width="19.85546875" style="17" customWidth="1"/>
    <col min="47" max="55" width="18.28515625" style="17" bestFit="1" customWidth="1"/>
    <col min="56" max="57" width="18.28515625" style="110" bestFit="1" customWidth="1"/>
    <col min="58" max="58" width="12.28515625" style="110" bestFit="1" customWidth="1"/>
    <col min="59" max="59" width="11.85546875" style="110" bestFit="1" customWidth="1"/>
    <col min="60" max="60" width="12.28515625" style="110" bestFit="1" customWidth="1"/>
    <col min="61" max="63" width="16" style="110" bestFit="1" customWidth="1"/>
    <col min="64" max="64" width="16" style="17" bestFit="1" customWidth="1"/>
    <col min="65" max="66" width="17.28515625" style="17" bestFit="1" customWidth="1"/>
    <col min="67" max="67" width="11.85546875" style="17" bestFit="1" customWidth="1"/>
    <col min="68" max="16384" width="10.28515625" style="17"/>
  </cols>
  <sheetData>
    <row r="1" spans="1:66" s="3" customFormat="1" ht="47.25" customHeight="1" x14ac:dyDescent="0.35">
      <c r="A1" s="1" t="s">
        <v>328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2"/>
      <c r="BM1" s="2"/>
      <c r="BN1" s="2"/>
    </row>
    <row r="2" spans="1:66" ht="22.9" customHeight="1" x14ac:dyDescent="0.35">
      <c r="A2" s="36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40"/>
      <c r="BD2" s="41"/>
      <c r="BE2" s="41"/>
      <c r="BF2" s="41"/>
      <c r="BG2" s="41"/>
      <c r="BH2" s="41"/>
      <c r="BI2" s="41"/>
      <c r="BJ2" s="41"/>
      <c r="BK2" s="41"/>
    </row>
    <row r="3" spans="1:66" ht="22.9" customHeight="1" x14ac:dyDescent="0.35">
      <c r="A3" s="36"/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40"/>
      <c r="BD3" s="41"/>
      <c r="BE3" s="41"/>
      <c r="BF3" s="41"/>
      <c r="BG3" s="41"/>
      <c r="BH3" s="41"/>
      <c r="BI3" s="41"/>
      <c r="BJ3" s="41"/>
      <c r="BK3" s="41"/>
    </row>
    <row r="4" spans="1:66" ht="22.9" customHeight="1" x14ac:dyDescent="0.35">
      <c r="A4" s="36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40"/>
      <c r="BD4" s="41"/>
      <c r="BE4" s="41"/>
      <c r="BF4" s="41"/>
      <c r="BG4" s="41"/>
      <c r="BH4" s="41"/>
      <c r="BI4" s="41"/>
      <c r="BJ4" s="41"/>
      <c r="BK4" s="41"/>
    </row>
    <row r="5" spans="1:66" ht="22.9" customHeight="1" x14ac:dyDescent="0.35">
      <c r="A5" s="36"/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40"/>
      <c r="BD5" s="41"/>
      <c r="BE5" s="41"/>
      <c r="BF5" s="41"/>
      <c r="BG5" s="41"/>
      <c r="BH5" s="41"/>
      <c r="BI5" s="41"/>
      <c r="BJ5" s="41"/>
      <c r="BK5" s="41"/>
    </row>
    <row r="6" spans="1:66" ht="22.9" customHeight="1" x14ac:dyDescent="0.35">
      <c r="A6" s="36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40"/>
      <c r="BD6" s="41"/>
      <c r="BE6" s="41"/>
      <c r="BF6" s="41"/>
      <c r="BG6" s="41"/>
      <c r="BH6" s="41"/>
      <c r="BI6" s="41"/>
      <c r="BJ6" s="41"/>
      <c r="BK6" s="41"/>
    </row>
    <row r="7" spans="1:66" ht="22.9" customHeight="1" x14ac:dyDescent="0.35">
      <c r="A7" s="36"/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40"/>
      <c r="BD7" s="41"/>
      <c r="BE7" s="41"/>
      <c r="BF7" s="41"/>
      <c r="BG7" s="41"/>
      <c r="BH7" s="41"/>
      <c r="BI7" s="41"/>
      <c r="BJ7" s="41"/>
      <c r="BK7" s="41"/>
    </row>
    <row r="8" spans="1:66" ht="22.9" customHeight="1" x14ac:dyDescent="0.35">
      <c r="A8" s="36"/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40"/>
      <c r="BD8" s="41"/>
      <c r="BE8" s="41"/>
      <c r="BF8" s="41"/>
      <c r="BG8" s="41"/>
      <c r="BH8" s="41"/>
      <c r="BI8" s="41"/>
      <c r="BJ8" s="41"/>
      <c r="BK8" s="41"/>
    </row>
    <row r="9" spans="1:66" ht="22.9" customHeight="1" x14ac:dyDescent="0.35">
      <c r="A9" s="36"/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40"/>
      <c r="BD9" s="41"/>
      <c r="BE9" s="41"/>
      <c r="BF9" s="41"/>
      <c r="BG9" s="41"/>
      <c r="BH9" s="41"/>
      <c r="BI9" s="41"/>
      <c r="BJ9" s="41"/>
      <c r="BK9" s="41"/>
    </row>
    <row r="10" spans="1:66" ht="22.9" customHeight="1" x14ac:dyDescent="0.35">
      <c r="A10" s="36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40"/>
      <c r="BD10" s="41"/>
      <c r="BE10" s="41"/>
      <c r="BF10" s="41"/>
      <c r="BG10" s="41"/>
      <c r="BH10" s="41"/>
      <c r="BI10" s="41"/>
      <c r="BJ10" s="41"/>
      <c r="BK10" s="41"/>
    </row>
    <row r="11" spans="1:66" ht="22.9" customHeight="1" x14ac:dyDescent="0.35">
      <c r="A11" s="36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40"/>
      <c r="BD11" s="41"/>
      <c r="BE11" s="41"/>
      <c r="BF11" s="41"/>
      <c r="BG11" s="41"/>
      <c r="BH11" s="41"/>
      <c r="BI11" s="41"/>
      <c r="BJ11" s="41"/>
      <c r="BK11" s="41"/>
    </row>
    <row r="12" spans="1:66" ht="22.9" customHeight="1" x14ac:dyDescent="0.3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40"/>
      <c r="BD12" s="41"/>
      <c r="BE12" s="41"/>
      <c r="BF12" s="41"/>
      <c r="BG12" s="41"/>
      <c r="BH12" s="41"/>
      <c r="BI12" s="41"/>
      <c r="BJ12" s="41"/>
      <c r="BK12" s="41"/>
    </row>
    <row r="13" spans="1:66" ht="22.9" customHeight="1" x14ac:dyDescent="0.35">
      <c r="A13" s="36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40"/>
      <c r="BD13" s="41"/>
      <c r="BE13" s="41"/>
      <c r="BF13" s="41"/>
      <c r="BG13" s="41"/>
      <c r="BH13" s="41"/>
      <c r="BI13" s="41"/>
      <c r="BJ13" s="41"/>
      <c r="BK13" s="41"/>
    </row>
    <row r="14" spans="1:66" ht="22.9" customHeight="1" x14ac:dyDescent="0.3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40"/>
      <c r="BD14" s="41"/>
      <c r="BE14" s="41"/>
      <c r="BF14" s="41"/>
      <c r="BG14" s="41"/>
      <c r="BH14" s="41"/>
      <c r="BI14" s="41"/>
      <c r="BJ14" s="41"/>
      <c r="BK14" s="41"/>
    </row>
    <row r="15" spans="1:66" ht="22.9" customHeight="1" x14ac:dyDescent="0.35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40"/>
      <c r="BD15" s="41"/>
      <c r="BE15" s="41"/>
      <c r="BF15" s="41"/>
      <c r="BG15" s="41"/>
      <c r="BH15" s="41"/>
      <c r="BI15" s="41"/>
      <c r="BJ15" s="41"/>
      <c r="BK15" s="41"/>
    </row>
    <row r="16" spans="1:66" ht="19.5" x14ac:dyDescent="0.35">
      <c r="A16" s="42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40"/>
      <c r="BD16" s="41"/>
      <c r="BE16" s="41"/>
      <c r="BF16" s="41"/>
      <c r="BG16" s="41"/>
      <c r="BH16" s="41"/>
      <c r="BI16" s="41"/>
      <c r="BJ16" s="41"/>
      <c r="BK16" s="41"/>
    </row>
    <row r="17" spans="1:67" ht="19.5" x14ac:dyDescent="0.35">
      <c r="A17" s="42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40"/>
      <c r="BD17" s="41"/>
      <c r="BE17" s="41"/>
      <c r="BF17" s="41"/>
      <c r="BG17" s="41"/>
      <c r="BH17" s="41"/>
      <c r="BI17" s="41"/>
      <c r="BJ17" s="41"/>
      <c r="BK17" s="41"/>
    </row>
    <row r="18" spans="1:67" ht="24" customHeight="1" x14ac:dyDescent="0.35">
      <c r="A18" s="4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40"/>
      <c r="BD18" s="41"/>
      <c r="BE18" s="41"/>
      <c r="BF18" s="41"/>
      <c r="BG18" s="41"/>
      <c r="BH18" s="41"/>
      <c r="BI18" s="41"/>
      <c r="BJ18" s="41"/>
      <c r="BK18" s="41"/>
    </row>
    <row r="19" spans="1:67" ht="24" customHeight="1" x14ac:dyDescent="0.35">
      <c r="A19" s="42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40"/>
      <c r="BD19" s="41"/>
      <c r="BE19" s="41"/>
      <c r="BF19" s="41"/>
      <c r="BG19" s="41"/>
      <c r="BH19" s="41"/>
      <c r="BI19" s="41"/>
      <c r="BJ19" s="41"/>
      <c r="BK19" s="41"/>
    </row>
    <row r="20" spans="1:67" ht="24" customHeight="1" x14ac:dyDescent="0.35">
      <c r="A20" s="42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40"/>
      <c r="BD20" s="41"/>
      <c r="BE20" s="41"/>
      <c r="BF20" s="41"/>
      <c r="BG20" s="41"/>
      <c r="BH20" s="41"/>
      <c r="BI20" s="41"/>
      <c r="BJ20" s="41"/>
      <c r="BK20" s="41"/>
    </row>
    <row r="21" spans="1:67" ht="24" customHeight="1" x14ac:dyDescent="0.35">
      <c r="A21" s="4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40"/>
      <c r="BD21" s="41"/>
      <c r="BE21" s="41"/>
      <c r="BF21" s="41"/>
      <c r="BG21" s="41"/>
      <c r="BH21" s="41"/>
      <c r="BI21" s="41"/>
      <c r="BJ21" s="41"/>
      <c r="BK21" s="41"/>
    </row>
    <row r="22" spans="1:67" ht="24" customHeight="1" x14ac:dyDescent="0.35">
      <c r="A22" s="42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40"/>
      <c r="BD22" s="41"/>
      <c r="BE22" s="41"/>
      <c r="BF22" s="41"/>
      <c r="BG22" s="41"/>
      <c r="BH22" s="41"/>
      <c r="BI22" s="41"/>
      <c r="BJ22" s="41"/>
      <c r="BK22" s="41"/>
    </row>
    <row r="23" spans="1:67" ht="24" customHeight="1" x14ac:dyDescent="0.35">
      <c r="A23" s="4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40"/>
      <c r="BD23" s="41"/>
      <c r="BE23" s="41"/>
      <c r="BF23" s="41"/>
      <c r="BG23" s="41"/>
      <c r="BH23" s="41"/>
      <c r="BI23" s="41"/>
      <c r="BJ23" s="41"/>
      <c r="BK23" s="41"/>
    </row>
    <row r="24" spans="1:67" ht="24" customHeight="1" x14ac:dyDescent="0.3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40"/>
      <c r="BD24" s="41"/>
      <c r="BE24" s="41"/>
      <c r="BF24" s="41"/>
      <c r="BG24" s="41"/>
      <c r="BH24" s="41"/>
      <c r="BI24" s="41"/>
      <c r="BJ24" s="41"/>
      <c r="BK24" s="41"/>
    </row>
    <row r="25" spans="1:67" ht="24" customHeight="1" x14ac:dyDescent="0.35">
      <c r="A25" s="42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40"/>
      <c r="BD25" s="41"/>
      <c r="BE25" s="41"/>
      <c r="BF25" s="41"/>
      <c r="BG25" s="41"/>
      <c r="BH25" s="41"/>
      <c r="BI25" s="41"/>
      <c r="BJ25" s="41"/>
      <c r="BK25" s="41"/>
    </row>
    <row r="26" spans="1:67" ht="24" customHeight="1" x14ac:dyDescent="0.3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40"/>
      <c r="BD26" s="41"/>
      <c r="BE26" s="41"/>
      <c r="BF26" s="41"/>
      <c r="BG26" s="41"/>
      <c r="BH26" s="41"/>
      <c r="BI26" s="41"/>
      <c r="BJ26" s="41"/>
      <c r="BK26" s="41"/>
    </row>
    <row r="27" spans="1:67" ht="24" customHeight="1" x14ac:dyDescent="0.35">
      <c r="A27" s="42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40"/>
      <c r="BD27" s="41"/>
      <c r="BE27" s="41"/>
      <c r="BF27" s="41"/>
      <c r="BG27" s="41"/>
      <c r="BH27" s="41"/>
      <c r="BI27" s="41"/>
      <c r="BJ27" s="41"/>
      <c r="BK27" s="41"/>
    </row>
    <row r="28" spans="1:67" ht="24" customHeight="1" x14ac:dyDescent="0.35">
      <c r="A28" s="4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40"/>
      <c r="BD28" s="41"/>
      <c r="BE28" s="41"/>
      <c r="BF28" s="41"/>
      <c r="BG28" s="41"/>
      <c r="BH28" s="41"/>
      <c r="BI28" s="41"/>
      <c r="BJ28" s="41"/>
      <c r="BK28" s="41"/>
    </row>
    <row r="29" spans="1:67" ht="45.75" customHeight="1" x14ac:dyDescent="0.35">
      <c r="A29" s="4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40"/>
      <c r="BD29" s="41"/>
      <c r="BE29" s="41"/>
      <c r="BF29" s="41"/>
      <c r="BG29" s="41"/>
      <c r="BH29" s="41"/>
      <c r="BI29" s="41"/>
      <c r="BJ29" s="41"/>
      <c r="BK29" s="41"/>
    </row>
    <row r="30" spans="1:67" ht="26.25" customHeight="1" x14ac:dyDescent="0.3">
      <c r="A30" s="143" t="s">
        <v>329</v>
      </c>
      <c r="B30" s="145">
        <v>2020</v>
      </c>
      <c r="C30" s="146"/>
      <c r="D30" s="146"/>
      <c r="E30" s="146"/>
      <c r="F30" s="146"/>
      <c r="G30" s="147"/>
      <c r="H30" s="148">
        <v>2021</v>
      </c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2">
        <v>2022</v>
      </c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>
        <v>2023</v>
      </c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62">
        <v>2024</v>
      </c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2">
        <v>2025</v>
      </c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</row>
    <row r="31" spans="1:67" ht="26.25" customHeight="1" x14ac:dyDescent="0.3">
      <c r="A31" s="144"/>
      <c r="B31" s="43">
        <v>44013</v>
      </c>
      <c r="C31" s="43">
        <v>44044</v>
      </c>
      <c r="D31" s="43">
        <v>44075</v>
      </c>
      <c r="E31" s="43">
        <v>44105</v>
      </c>
      <c r="F31" s="43">
        <v>44136</v>
      </c>
      <c r="G31" s="43">
        <v>44166</v>
      </c>
      <c r="H31" s="43">
        <v>44197</v>
      </c>
      <c r="I31" s="43">
        <v>44228</v>
      </c>
      <c r="J31" s="43">
        <v>44256</v>
      </c>
      <c r="K31" s="43">
        <v>44287</v>
      </c>
      <c r="L31" s="43">
        <v>44317</v>
      </c>
      <c r="M31" s="43">
        <v>44348</v>
      </c>
      <c r="N31" s="43">
        <v>44378</v>
      </c>
      <c r="O31" s="43">
        <v>44409</v>
      </c>
      <c r="P31" s="43">
        <v>44440</v>
      </c>
      <c r="Q31" s="43">
        <v>44470</v>
      </c>
      <c r="R31" s="43">
        <v>44501</v>
      </c>
      <c r="S31" s="43">
        <v>44531</v>
      </c>
      <c r="T31" s="18">
        <v>44562</v>
      </c>
      <c r="U31" s="18">
        <v>44593</v>
      </c>
      <c r="V31" s="18">
        <v>44621</v>
      </c>
      <c r="W31" s="18">
        <v>44652</v>
      </c>
      <c r="X31" s="18">
        <v>44682</v>
      </c>
      <c r="Y31" s="18">
        <v>44713</v>
      </c>
      <c r="Z31" s="18">
        <v>44743</v>
      </c>
      <c r="AA31" s="18">
        <v>44774</v>
      </c>
      <c r="AB31" s="18">
        <v>44805</v>
      </c>
      <c r="AC31" s="18">
        <v>44835</v>
      </c>
      <c r="AD31" s="18">
        <v>44866</v>
      </c>
      <c r="AE31" s="18">
        <v>44896</v>
      </c>
      <c r="AF31" s="18">
        <v>44927</v>
      </c>
      <c r="AG31" s="18">
        <v>44958</v>
      </c>
      <c r="AH31" s="18">
        <v>44986</v>
      </c>
      <c r="AI31" s="18">
        <v>45017</v>
      </c>
      <c r="AJ31" s="18">
        <v>45047</v>
      </c>
      <c r="AK31" s="18">
        <v>45078</v>
      </c>
      <c r="AL31" s="18">
        <v>45108</v>
      </c>
      <c r="AM31" s="18">
        <v>45139</v>
      </c>
      <c r="AN31" s="18">
        <v>45170</v>
      </c>
      <c r="AO31" s="18">
        <v>45200</v>
      </c>
      <c r="AP31" s="18">
        <v>45231</v>
      </c>
      <c r="AQ31" s="18">
        <v>45261</v>
      </c>
      <c r="AR31" s="18">
        <v>45292</v>
      </c>
      <c r="AS31" s="18">
        <v>45323</v>
      </c>
      <c r="AT31" s="18">
        <v>45352</v>
      </c>
      <c r="AU31" s="18">
        <v>45383</v>
      </c>
      <c r="AV31" s="18">
        <v>45413</v>
      </c>
      <c r="AW31" s="18">
        <v>45444</v>
      </c>
      <c r="AX31" s="18">
        <v>45474</v>
      </c>
      <c r="AY31" s="18">
        <v>45505</v>
      </c>
      <c r="AZ31" s="18">
        <v>45536</v>
      </c>
      <c r="BA31" s="18">
        <v>45566</v>
      </c>
      <c r="BB31" s="18">
        <v>45597</v>
      </c>
      <c r="BC31" s="18">
        <v>45627</v>
      </c>
      <c r="BD31" s="18">
        <v>45658</v>
      </c>
      <c r="BE31" s="18">
        <v>45689</v>
      </c>
      <c r="BF31" s="18">
        <v>45717</v>
      </c>
      <c r="BG31" s="18">
        <v>45748</v>
      </c>
      <c r="BH31" s="18">
        <v>45778</v>
      </c>
      <c r="BI31" s="18">
        <v>45809</v>
      </c>
      <c r="BJ31" s="18">
        <v>45839</v>
      </c>
      <c r="BK31" s="18">
        <v>45870</v>
      </c>
      <c r="BL31" s="18">
        <v>45901</v>
      </c>
      <c r="BM31" s="18">
        <v>45931</v>
      </c>
      <c r="BN31" s="18">
        <v>45962</v>
      </c>
      <c r="BO31" s="18">
        <v>45992</v>
      </c>
    </row>
    <row r="32" spans="1:67" s="46" customFormat="1" ht="21.75" customHeight="1" x14ac:dyDescent="0.3">
      <c r="A32" s="23" t="s">
        <v>330</v>
      </c>
      <c r="B32" s="44">
        <v>109329</v>
      </c>
      <c r="C32" s="44">
        <v>137299</v>
      </c>
      <c r="D32" s="44">
        <v>159419</v>
      </c>
      <c r="E32" s="44">
        <v>169742</v>
      </c>
      <c r="F32" s="44">
        <v>165981</v>
      </c>
      <c r="G32" s="44">
        <v>174836</v>
      </c>
      <c r="H32" s="44">
        <v>159163</v>
      </c>
      <c r="I32" s="44">
        <v>158761</v>
      </c>
      <c r="J32" s="44">
        <v>175580</v>
      </c>
      <c r="K32" s="44">
        <v>169962</v>
      </c>
      <c r="L32" s="44">
        <v>157968</v>
      </c>
      <c r="M32" s="44">
        <v>158022</v>
      </c>
      <c r="N32" s="44">
        <v>153719</v>
      </c>
      <c r="O32" s="44">
        <v>152709</v>
      </c>
      <c r="P32" s="44">
        <v>172522</v>
      </c>
      <c r="Q32" s="44">
        <v>175670</v>
      </c>
      <c r="R32" s="44">
        <v>160795</v>
      </c>
      <c r="S32" s="44">
        <v>176094</v>
      </c>
      <c r="T32" s="45">
        <v>167652</v>
      </c>
      <c r="U32" s="45">
        <v>161586</v>
      </c>
      <c r="V32" s="45">
        <v>165875</v>
      </c>
      <c r="W32" s="45">
        <v>150677</v>
      </c>
      <c r="X32" s="45">
        <v>145840</v>
      </c>
      <c r="Y32" s="45">
        <v>146356</v>
      </c>
      <c r="Z32" s="45">
        <v>139738</v>
      </c>
      <c r="AA32" s="45">
        <v>150593</v>
      </c>
      <c r="AB32" s="45">
        <v>163716</v>
      </c>
      <c r="AC32" s="45">
        <v>163126</v>
      </c>
      <c r="AD32" s="45">
        <v>167329</v>
      </c>
      <c r="AE32" s="45">
        <v>186746</v>
      </c>
      <c r="AF32" s="45">
        <v>161319</v>
      </c>
      <c r="AG32" s="45">
        <v>164537</v>
      </c>
      <c r="AH32" s="45">
        <v>170804</v>
      </c>
      <c r="AI32" s="45">
        <v>166849</v>
      </c>
      <c r="AJ32" s="45">
        <v>160749</v>
      </c>
      <c r="AK32" s="45">
        <v>151908</v>
      </c>
      <c r="AL32" s="45">
        <v>146702</v>
      </c>
      <c r="AM32" s="45">
        <v>150979</v>
      </c>
      <c r="AN32" s="45">
        <v>163163</v>
      </c>
      <c r="AO32" s="45">
        <v>168737</v>
      </c>
      <c r="AP32" s="45">
        <v>166364</v>
      </c>
      <c r="AQ32" s="45">
        <v>179499</v>
      </c>
      <c r="AR32" s="45">
        <v>163869</v>
      </c>
      <c r="AS32" s="45">
        <v>164443</v>
      </c>
      <c r="AT32" s="45">
        <v>171928</v>
      </c>
      <c r="AU32" s="45">
        <v>162572</v>
      </c>
      <c r="AV32" s="45">
        <v>158451</v>
      </c>
      <c r="AW32" s="45">
        <v>145125</v>
      </c>
      <c r="AX32" s="45">
        <v>148014</v>
      </c>
      <c r="AY32" s="45">
        <v>145313</v>
      </c>
      <c r="AZ32" s="45">
        <v>154438</v>
      </c>
      <c r="BA32" s="45">
        <v>159333</v>
      </c>
      <c r="BB32" s="45">
        <v>155007</v>
      </c>
      <c r="BC32" s="45">
        <v>159727</v>
      </c>
      <c r="BD32" s="45">
        <v>145293</v>
      </c>
      <c r="BE32" s="45">
        <v>153307</v>
      </c>
      <c r="BF32" s="45">
        <v>158372</v>
      </c>
      <c r="BG32" s="45">
        <v>149257</v>
      </c>
      <c r="BH32" s="45">
        <v>134916</v>
      </c>
      <c r="BI32" s="45">
        <v>125651</v>
      </c>
      <c r="BJ32" s="45">
        <v>123167</v>
      </c>
      <c r="BK32" s="45">
        <v>126312</v>
      </c>
      <c r="BL32" s="45">
        <v>152794</v>
      </c>
      <c r="BM32" s="45">
        <v>141910</v>
      </c>
      <c r="BN32" s="45">
        <v>132601</v>
      </c>
    </row>
    <row r="33" spans="1:66" s="46" customFormat="1" ht="21.75" customHeight="1" x14ac:dyDescent="0.3">
      <c r="A33" s="23" t="s">
        <v>331</v>
      </c>
      <c r="B33" s="44"/>
      <c r="C33" s="44"/>
      <c r="D33" s="44"/>
      <c r="E33" s="44"/>
      <c r="F33" s="44"/>
      <c r="G33" s="44"/>
      <c r="H33" s="44">
        <v>399071</v>
      </c>
      <c r="I33" s="44">
        <v>412097</v>
      </c>
      <c r="J33" s="44">
        <v>427942</v>
      </c>
      <c r="K33" s="44">
        <v>442355</v>
      </c>
      <c r="L33" s="44">
        <v>454181</v>
      </c>
      <c r="M33" s="44">
        <v>465609</v>
      </c>
      <c r="N33" s="44">
        <v>471806</v>
      </c>
      <c r="O33" s="44">
        <v>473890</v>
      </c>
      <c r="P33" s="44">
        <v>476844</v>
      </c>
      <c r="Q33" s="44">
        <v>478278</v>
      </c>
      <c r="R33" s="44">
        <v>477259</v>
      </c>
      <c r="S33" s="44">
        <v>477662</v>
      </c>
      <c r="T33" s="45">
        <v>478117</v>
      </c>
      <c r="U33" s="45">
        <v>477363</v>
      </c>
      <c r="V33" s="45">
        <v>474893</v>
      </c>
      <c r="W33" s="45">
        <v>471869</v>
      </c>
      <c r="X33" s="45">
        <v>464841</v>
      </c>
      <c r="Y33" s="45">
        <v>463896</v>
      </c>
      <c r="Z33" s="45">
        <v>462399</v>
      </c>
      <c r="AA33" s="45">
        <v>464225</v>
      </c>
      <c r="AB33" s="45">
        <v>466477</v>
      </c>
      <c r="AC33" s="45">
        <v>468023</v>
      </c>
      <c r="AD33" s="45">
        <v>473439</v>
      </c>
      <c r="AE33" s="45">
        <v>480013</v>
      </c>
      <c r="AF33" s="45">
        <v>479792</v>
      </c>
      <c r="AG33" s="45">
        <v>482481</v>
      </c>
      <c r="AH33" s="45">
        <v>484407</v>
      </c>
      <c r="AI33" s="45">
        <v>486944</v>
      </c>
      <c r="AJ33" s="45">
        <v>491379</v>
      </c>
      <c r="AK33" s="45">
        <v>492501</v>
      </c>
      <c r="AL33" s="45">
        <v>493685</v>
      </c>
      <c r="AM33" s="45">
        <v>494546</v>
      </c>
      <c r="AN33" s="45">
        <v>495460</v>
      </c>
      <c r="AO33" s="45">
        <v>496930</v>
      </c>
      <c r="AP33" s="45">
        <v>497106</v>
      </c>
      <c r="AQ33" s="45">
        <v>495918</v>
      </c>
      <c r="AR33" s="45">
        <v>497255</v>
      </c>
      <c r="AS33" s="45">
        <v>497069</v>
      </c>
      <c r="AT33" s="45">
        <v>494029</v>
      </c>
      <c r="AU33" s="45">
        <v>492068</v>
      </c>
      <c r="AV33" s="45">
        <v>491809</v>
      </c>
      <c r="AW33" s="45">
        <v>491551</v>
      </c>
      <c r="AX33" s="45">
        <v>491336</v>
      </c>
      <c r="AY33" s="45">
        <v>490941</v>
      </c>
      <c r="AZ33" s="45">
        <v>493983</v>
      </c>
      <c r="BA33" s="45">
        <v>494065</v>
      </c>
      <c r="BB33" s="45">
        <v>493521</v>
      </c>
      <c r="BC33" s="45">
        <v>491053</v>
      </c>
      <c r="BD33" s="45">
        <v>491053</v>
      </c>
      <c r="BE33" s="45">
        <v>491053</v>
      </c>
      <c r="BF33" s="45">
        <v>491054</v>
      </c>
      <c r="BG33" s="45">
        <v>491054</v>
      </c>
      <c r="BH33" s="45">
        <v>491054</v>
      </c>
      <c r="BI33" s="45">
        <v>491054</v>
      </c>
      <c r="BJ33" s="45">
        <v>491054</v>
      </c>
      <c r="BK33" s="45">
        <v>491054</v>
      </c>
      <c r="BL33" s="45">
        <v>491054</v>
      </c>
      <c r="BM33" s="165">
        <v>491054</v>
      </c>
      <c r="BN33" s="45">
        <v>491054</v>
      </c>
    </row>
    <row r="34" spans="1:66" s="49" customFormat="1" ht="61.5" customHeight="1" x14ac:dyDescent="0.35">
      <c r="A34" s="47" t="s">
        <v>332</v>
      </c>
      <c r="B34" s="48">
        <v>0.55174032187249245</v>
      </c>
      <c r="C34" s="48">
        <v>0.59796351220107047</v>
      </c>
      <c r="D34" s="48">
        <v>0.59450761319097678</v>
      </c>
      <c r="E34" s="48">
        <v>0.55429036060777248</v>
      </c>
      <c r="F34" s="48">
        <v>0.49603574256981903</v>
      </c>
      <c r="G34" s="48">
        <v>0.48712097783052904</v>
      </c>
      <c r="H34" s="48">
        <v>0.41694194200749729</v>
      </c>
      <c r="I34" s="48">
        <v>0.39853649964855908</v>
      </c>
      <c r="J34" s="48">
        <v>0.42428972913409418</v>
      </c>
      <c r="K34" s="48">
        <v>0.39356356546425414</v>
      </c>
      <c r="L34" s="48">
        <v>0.35362697780205415</v>
      </c>
      <c r="M34" s="48">
        <v>0.34434878110965111</v>
      </c>
      <c r="N34" s="48">
        <v>0.32650317329504425</v>
      </c>
      <c r="O34" s="48">
        <v>0.31688150533707399</v>
      </c>
      <c r="P34" s="48">
        <v>0.35046641639445503</v>
      </c>
      <c r="Q34" s="48">
        <v>0.34721920250467453</v>
      </c>
      <c r="R34" s="48">
        <v>0.30969701522146531</v>
      </c>
      <c r="S34" s="48">
        <v>0.33227226498153667</v>
      </c>
      <c r="T34" s="48">
        <v>0.30922404411900328</v>
      </c>
      <c r="U34" s="48">
        <v>0.29314142033518253</v>
      </c>
      <c r="V34" s="48">
        <v>0.29650715907262748</v>
      </c>
      <c r="W34" s="48">
        <v>0.26526706806098377</v>
      </c>
      <c r="X34" s="48">
        <v>0.25344304743368062</v>
      </c>
      <c r="Y34" s="48">
        <v>0.25256131716500974</v>
      </c>
      <c r="Z34" s="48">
        <v>0.23811495592578014</v>
      </c>
      <c r="AA34" s="48">
        <v>0.25349412273658445</v>
      </c>
      <c r="AB34" s="48">
        <v>0.27184285465217645</v>
      </c>
      <c r="AC34" s="48">
        <v>0.26656840123670639</v>
      </c>
      <c r="AD34" s="48">
        <v>0.26891824566478634</v>
      </c>
      <c r="AE34" s="48">
        <v>0.29501970789658688</v>
      </c>
      <c r="AF34" s="48">
        <v>0.24776112067601791</v>
      </c>
      <c r="AG34" s="48">
        <v>0.2488753966741388</v>
      </c>
      <c r="AH34" s="48">
        <v>0.25334735511852019</v>
      </c>
      <c r="AI34" s="48">
        <v>0.24281059495864846</v>
      </c>
      <c r="AJ34" s="48">
        <v>0.23014182264867325</v>
      </c>
      <c r="AK34" s="48">
        <v>0.2143325775415556</v>
      </c>
      <c r="AL34" s="48">
        <v>0.20431435849369309</v>
      </c>
      <c r="AM34" s="48">
        <v>0.20772486248352418</v>
      </c>
      <c r="AN34" s="48">
        <v>0.22178800034254442</v>
      </c>
      <c r="AO34" s="48">
        <v>0.22637957959247196</v>
      </c>
      <c r="AP34" s="48">
        <v>0.22024844210674036</v>
      </c>
      <c r="AQ34" s="48">
        <v>0.23479052513580648</v>
      </c>
      <c r="AR34" s="48">
        <v>0.17359041014917403</v>
      </c>
      <c r="AS34" s="48">
        <v>0.16186656980836034</v>
      </c>
      <c r="AT34" s="48">
        <v>0.16156718136087139</v>
      </c>
      <c r="AU34" s="48">
        <v>0.14721390894890543</v>
      </c>
      <c r="AV34" s="48">
        <v>0.13968908025305207</v>
      </c>
      <c r="AW34" s="48">
        <v>0.12526682589184371</v>
      </c>
      <c r="AX34" s="48">
        <v>0.12568525953249507</v>
      </c>
      <c r="AY34" s="48">
        <v>0.12159951398018264</v>
      </c>
      <c r="AZ34" s="48">
        <v>0.12750625609406721</v>
      </c>
      <c r="BA34" s="48">
        <v>0.13012936737394032</v>
      </c>
      <c r="BB34" s="48">
        <v>0.12540542552184505</v>
      </c>
      <c r="BC34" s="48">
        <v>0.12781830941846498</v>
      </c>
      <c r="BD34" s="48">
        <v>0.1150698926860175</v>
      </c>
      <c r="BE34" s="48">
        <v>0.12049680458322821</v>
      </c>
      <c r="BF34" s="48">
        <v>0.12318945983850305</v>
      </c>
      <c r="BG34" s="48">
        <v>0.11508840379677536</v>
      </c>
      <c r="BH34" s="48">
        <v>0.10322705039009689</v>
      </c>
      <c r="BI34" s="48">
        <v>9.5520856297940604E-2</v>
      </c>
      <c r="BJ34" s="48">
        <v>9.3121455503311912E-2</v>
      </c>
      <c r="BK34" s="48">
        <v>9.4948940664429105E-2</v>
      </c>
      <c r="BL34" s="48">
        <v>0.11417106905080364</v>
      </c>
      <c r="BM34" s="48">
        <v>0.104331319393083</v>
      </c>
      <c r="BN34" s="48">
        <v>9.3496473813428696E-2</v>
      </c>
    </row>
    <row r="35" spans="1:66" s="49" customFormat="1" ht="69.599999999999994" customHeight="1" x14ac:dyDescent="0.35">
      <c r="A35" s="47" t="s">
        <v>333</v>
      </c>
      <c r="B35" s="48"/>
      <c r="C35" s="48"/>
      <c r="D35" s="48"/>
      <c r="E35" s="48"/>
      <c r="F35" s="48"/>
      <c r="G35" s="48"/>
      <c r="H35" s="48">
        <f t="shared" ref="H35:BN35" si="0">H32/H33</f>
        <v>0.39883379148071396</v>
      </c>
      <c r="I35" s="48">
        <f t="shared" si="0"/>
        <v>0.38525153058624545</v>
      </c>
      <c r="J35" s="48">
        <f t="shared" si="0"/>
        <v>0.41028924480420242</v>
      </c>
      <c r="K35" s="48">
        <f t="shared" si="0"/>
        <v>0.38422081812119224</v>
      </c>
      <c r="L35" s="48">
        <f t="shared" si="0"/>
        <v>0.3478084728335179</v>
      </c>
      <c r="M35" s="48">
        <f t="shared" si="0"/>
        <v>0.33938776956630995</v>
      </c>
      <c r="N35" s="48">
        <f t="shared" si="0"/>
        <v>0.32580976079151175</v>
      </c>
      <c r="O35" s="48">
        <f t="shared" si="0"/>
        <v>0.3222456688260989</v>
      </c>
      <c r="P35" s="48">
        <f t="shared" si="0"/>
        <v>0.36179966613819192</v>
      </c>
      <c r="Q35" s="48">
        <f t="shared" si="0"/>
        <v>0.36729684409485697</v>
      </c>
      <c r="R35" s="48">
        <f t="shared" si="0"/>
        <v>0.33691349979780372</v>
      </c>
      <c r="S35" s="48">
        <f t="shared" si="0"/>
        <v>0.36865817251529326</v>
      </c>
      <c r="T35" s="48">
        <f t="shared" si="0"/>
        <v>0.35065057297690733</v>
      </c>
      <c r="U35" s="48">
        <f t="shared" si="0"/>
        <v>0.33849711854500664</v>
      </c>
      <c r="V35" s="48">
        <f t="shared" si="0"/>
        <v>0.34928920830587101</v>
      </c>
      <c r="W35" s="48">
        <f t="shared" si="0"/>
        <v>0.31931955691092229</v>
      </c>
      <c r="X35" s="48">
        <f t="shared" si="0"/>
        <v>0.31374168801805347</v>
      </c>
      <c r="Y35" s="48">
        <f t="shared" si="0"/>
        <v>0.31549312777001742</v>
      </c>
      <c r="Z35" s="48">
        <f t="shared" si="0"/>
        <v>0.3022022106449192</v>
      </c>
      <c r="AA35" s="48">
        <f t="shared" si="0"/>
        <v>0.32439657493672247</v>
      </c>
      <c r="AB35" s="48">
        <f t="shared" si="0"/>
        <v>0.35096264124490595</v>
      </c>
      <c r="AC35" s="48">
        <f t="shared" si="0"/>
        <v>0.34854269982458125</v>
      </c>
      <c r="AD35" s="48">
        <f t="shared" si="0"/>
        <v>0.3534330716311922</v>
      </c>
      <c r="AE35" s="48">
        <f t="shared" si="0"/>
        <v>0.3890436300683523</v>
      </c>
      <c r="AF35" s="48">
        <f t="shared" si="0"/>
        <v>0.33622694834428252</v>
      </c>
      <c r="AG35" s="48">
        <f t="shared" si="0"/>
        <v>0.3410227553002087</v>
      </c>
      <c r="AH35" s="48">
        <f t="shared" si="0"/>
        <v>0.3526043182695543</v>
      </c>
      <c r="AI35" s="48">
        <f t="shared" si="0"/>
        <v>0.34264515016100416</v>
      </c>
      <c r="AJ35" s="48">
        <f t="shared" si="0"/>
        <v>0.32713852240327729</v>
      </c>
      <c r="AK35" s="48">
        <f t="shared" si="0"/>
        <v>0.30844201331570903</v>
      </c>
      <c r="AL35" s="48">
        <f t="shared" si="0"/>
        <v>0.29715709409846358</v>
      </c>
      <c r="AM35" s="48">
        <f t="shared" si="0"/>
        <v>0.30528808240285027</v>
      </c>
      <c r="AN35" s="48">
        <f t="shared" si="0"/>
        <v>0.32931619101441084</v>
      </c>
      <c r="AO35" s="48">
        <f t="shared" si="0"/>
        <v>0.33955889159438957</v>
      </c>
      <c r="AP35" s="48">
        <f t="shared" si="0"/>
        <v>0.33466504125880597</v>
      </c>
      <c r="AQ35" s="48">
        <f t="shared" si="0"/>
        <v>0.36195298416270433</v>
      </c>
      <c r="AR35" s="48">
        <f t="shared" si="0"/>
        <v>0.32954721420599087</v>
      </c>
      <c r="AS35" s="48">
        <f t="shared" si="0"/>
        <v>0.33082529789626791</v>
      </c>
      <c r="AT35" s="48">
        <f t="shared" si="0"/>
        <v>0.34801195881213454</v>
      </c>
      <c r="AU35" s="48">
        <f t="shared" si="0"/>
        <v>0.33038523130949382</v>
      </c>
      <c r="AV35" s="48">
        <f t="shared" si="0"/>
        <v>0.32217995197322535</v>
      </c>
      <c r="AW35" s="48">
        <f t="shared" si="0"/>
        <v>0.29523894773889181</v>
      </c>
      <c r="AX35" s="48">
        <f t="shared" si="0"/>
        <v>0.30124802579090482</v>
      </c>
      <c r="AY35" s="48">
        <f t="shared" si="0"/>
        <v>0.29598872369592272</v>
      </c>
      <c r="AZ35" s="48">
        <f t="shared" si="0"/>
        <v>0.31263828917189457</v>
      </c>
      <c r="BA35" s="48">
        <f t="shared" si="0"/>
        <v>0.3224940038254076</v>
      </c>
      <c r="BB35" s="48">
        <f t="shared" si="0"/>
        <v>0.31408389916538504</v>
      </c>
      <c r="BC35" s="48">
        <f t="shared" si="0"/>
        <v>0.32527446120887155</v>
      </c>
      <c r="BD35" s="48">
        <f t="shared" si="0"/>
        <v>0.29588048540585232</v>
      </c>
      <c r="BE35" s="48">
        <f t="shared" si="0"/>
        <v>0.3122005160339108</v>
      </c>
      <c r="BF35" s="48">
        <f t="shared" si="0"/>
        <v>0.32251442814843173</v>
      </c>
      <c r="BG35" s="48">
        <f t="shared" si="0"/>
        <v>0.30395231481670043</v>
      </c>
      <c r="BH35" s="48">
        <f t="shared" si="0"/>
        <v>0.27474778741238237</v>
      </c>
      <c r="BI35" s="48">
        <f t="shared" si="0"/>
        <v>0.25588020869395217</v>
      </c>
      <c r="BJ35" s="48">
        <f t="shared" si="0"/>
        <v>0.25082170189021979</v>
      </c>
      <c r="BK35" s="48">
        <f t="shared" si="0"/>
        <v>0.2572262928313383</v>
      </c>
      <c r="BL35" s="48">
        <f t="shared" si="0"/>
        <v>0.31115518863505848</v>
      </c>
      <c r="BM35" s="48">
        <f t="shared" si="0"/>
        <v>0.28899062017619243</v>
      </c>
      <c r="BN35" s="48">
        <f t="shared" si="0"/>
        <v>0.27003343827766396</v>
      </c>
    </row>
    <row r="36" spans="1:66" s="46" customFormat="1" ht="35.25" customHeight="1" x14ac:dyDescent="0.3">
      <c r="A36" s="23" t="s">
        <v>334</v>
      </c>
      <c r="B36" s="44"/>
      <c r="C36" s="44"/>
      <c r="D36" s="44"/>
      <c r="E36" s="44"/>
      <c r="F36" s="44"/>
      <c r="G36" s="44"/>
      <c r="H36" s="44">
        <v>93520</v>
      </c>
      <c r="I36" s="44">
        <v>88163</v>
      </c>
      <c r="J36" s="44">
        <v>93511</v>
      </c>
      <c r="K36" s="44">
        <v>99195</v>
      </c>
      <c r="L36" s="44">
        <v>91654</v>
      </c>
      <c r="M36" s="44">
        <v>86986</v>
      </c>
      <c r="N36" s="44">
        <v>84755</v>
      </c>
      <c r="O36" s="44">
        <v>82786</v>
      </c>
      <c r="P36" s="44">
        <v>88812</v>
      </c>
      <c r="Q36" s="44">
        <v>99310</v>
      </c>
      <c r="R36" s="44">
        <v>94577</v>
      </c>
      <c r="S36" s="44">
        <v>95134</v>
      </c>
      <c r="T36" s="45">
        <v>98105</v>
      </c>
      <c r="U36" s="45">
        <v>92991</v>
      </c>
      <c r="V36" s="45">
        <v>90053</v>
      </c>
      <c r="W36" s="45">
        <v>83637</v>
      </c>
      <c r="X36" s="45">
        <v>77337</v>
      </c>
      <c r="Y36" s="45">
        <v>75003</v>
      </c>
      <c r="Z36" s="45">
        <v>71704</v>
      </c>
      <c r="AA36" s="45">
        <v>73767</v>
      </c>
      <c r="AB36" s="45">
        <v>81987</v>
      </c>
      <c r="AC36" s="45">
        <v>87202</v>
      </c>
      <c r="AD36" s="45">
        <v>88533</v>
      </c>
      <c r="AE36" s="45">
        <v>96651</v>
      </c>
      <c r="AF36" s="45">
        <v>95153</v>
      </c>
      <c r="AG36" s="45">
        <v>86567</v>
      </c>
      <c r="AH36" s="45">
        <v>90062</v>
      </c>
      <c r="AI36" s="45">
        <v>90461</v>
      </c>
      <c r="AJ36" s="45">
        <v>85680</v>
      </c>
      <c r="AK36" s="45">
        <v>80025</v>
      </c>
      <c r="AL36" s="45">
        <v>74694</v>
      </c>
      <c r="AM36" s="45">
        <v>74544</v>
      </c>
      <c r="AN36" s="45">
        <v>79737</v>
      </c>
      <c r="AO36" s="45">
        <v>86886</v>
      </c>
      <c r="AP36" s="45">
        <v>88876</v>
      </c>
      <c r="AQ36" s="45">
        <v>93497</v>
      </c>
      <c r="AR36" s="45">
        <v>92399</v>
      </c>
      <c r="AS36" s="45">
        <v>87271</v>
      </c>
      <c r="AT36" s="45">
        <v>89310</v>
      </c>
      <c r="AU36" s="45">
        <v>86854</v>
      </c>
      <c r="AV36" s="45">
        <v>82088</v>
      </c>
      <c r="AW36" s="45">
        <v>76281</v>
      </c>
      <c r="AX36" s="45">
        <v>72284</v>
      </c>
      <c r="AY36" s="45">
        <v>72885</v>
      </c>
      <c r="AZ36" s="45">
        <v>75011</v>
      </c>
      <c r="BA36" s="45">
        <v>80988</v>
      </c>
      <c r="BB36" s="45">
        <v>66751</v>
      </c>
      <c r="BC36" s="45">
        <v>66751</v>
      </c>
      <c r="BD36" s="45">
        <v>66751</v>
      </c>
      <c r="BE36" s="45">
        <v>66751</v>
      </c>
      <c r="BF36" s="45">
        <v>66751</v>
      </c>
      <c r="BG36" s="45">
        <v>66751</v>
      </c>
      <c r="BH36" s="45">
        <v>66751</v>
      </c>
      <c r="BI36" s="45">
        <v>66751</v>
      </c>
      <c r="BJ36" s="45">
        <v>66751</v>
      </c>
      <c r="BK36" s="45">
        <v>66751</v>
      </c>
      <c r="BL36" s="45">
        <v>61792</v>
      </c>
      <c r="BM36" s="45">
        <v>44718</v>
      </c>
      <c r="BN36" s="45">
        <v>66751</v>
      </c>
    </row>
    <row r="37" spans="1:66" s="49" customFormat="1" ht="41.25" customHeight="1" x14ac:dyDescent="0.35">
      <c r="A37" s="47" t="s">
        <v>335</v>
      </c>
      <c r="B37" s="48">
        <v>0.54442769584243622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>
        <f>T36/T32</f>
        <v>0.58517047216853957</v>
      </c>
      <c r="U37" s="48">
        <f t="shared" ref="U37:BN37" si="1">U36/U32</f>
        <v>0.57548921317440871</v>
      </c>
      <c r="V37" s="48">
        <f t="shared" si="1"/>
        <v>0.54289675960813866</v>
      </c>
      <c r="W37" s="48">
        <f t="shared" si="1"/>
        <v>0.55507476257159349</v>
      </c>
      <c r="X37" s="48">
        <f t="shared" si="1"/>
        <v>0.53028661546900713</v>
      </c>
      <c r="Y37" s="48">
        <f t="shared" si="1"/>
        <v>0.51246959468692777</v>
      </c>
      <c r="Z37" s="48">
        <f t="shared" si="1"/>
        <v>0.51313171792926759</v>
      </c>
      <c r="AA37" s="48">
        <f t="shared" si="1"/>
        <v>0.48984348542096912</v>
      </c>
      <c r="AB37" s="48">
        <f t="shared" si="1"/>
        <v>0.50078794986439934</v>
      </c>
      <c r="AC37" s="48">
        <f t="shared" si="1"/>
        <v>0.53456837046209682</v>
      </c>
      <c r="AD37" s="48">
        <f t="shared" si="1"/>
        <v>0.52909537497983017</v>
      </c>
      <c r="AE37" s="48">
        <f t="shared" si="1"/>
        <v>0.51755325415269937</v>
      </c>
      <c r="AF37" s="48">
        <f t="shared" si="1"/>
        <v>0.58984372578555533</v>
      </c>
      <c r="AG37" s="48">
        <f t="shared" si="1"/>
        <v>0.52612482298814245</v>
      </c>
      <c r="AH37" s="48">
        <f t="shared" si="1"/>
        <v>0.52728273342544674</v>
      </c>
      <c r="AI37" s="48">
        <f t="shared" si="1"/>
        <v>0.54217286288800048</v>
      </c>
      <c r="AJ37" s="48">
        <f t="shared" si="1"/>
        <v>0.5330048709478753</v>
      </c>
      <c r="AK37" s="48">
        <f t="shared" si="1"/>
        <v>0.5267991152539695</v>
      </c>
      <c r="AL37" s="48">
        <f t="shared" si="1"/>
        <v>0.50915461275238239</v>
      </c>
      <c r="AM37" s="48">
        <f t="shared" si="1"/>
        <v>0.49373753965783324</v>
      </c>
      <c r="AN37" s="48">
        <f t="shared" si="1"/>
        <v>0.48869535372602857</v>
      </c>
      <c r="AO37" s="48">
        <f t="shared" si="1"/>
        <v>0.51491966788552601</v>
      </c>
      <c r="AP37" s="48">
        <f t="shared" si="1"/>
        <v>0.53422615469692958</v>
      </c>
      <c r="AQ37" s="48">
        <f t="shared" si="1"/>
        <v>0.52087755363539634</v>
      </c>
      <c r="AR37" s="48">
        <f t="shared" si="1"/>
        <v>0.56385893610139803</v>
      </c>
      <c r="AS37" s="48">
        <f t="shared" si="1"/>
        <v>0.53070668863983261</v>
      </c>
      <c r="AT37" s="48">
        <f t="shared" si="1"/>
        <v>0.51946163510306642</v>
      </c>
      <c r="AU37" s="48">
        <f t="shared" si="1"/>
        <v>0.53424944024801324</v>
      </c>
      <c r="AV37" s="48">
        <f t="shared" si="1"/>
        <v>0.51806552183324817</v>
      </c>
      <c r="AW37" s="48">
        <f t="shared" si="1"/>
        <v>0.52562273901808787</v>
      </c>
      <c r="AX37" s="48">
        <f t="shared" si="1"/>
        <v>0.48835920926398851</v>
      </c>
      <c r="AY37" s="48">
        <f t="shared" si="1"/>
        <v>0.50157246770763797</v>
      </c>
      <c r="AZ37" s="48">
        <f t="shared" si="1"/>
        <v>0.48570300055685778</v>
      </c>
      <c r="BA37" s="48">
        <f t="shared" si="1"/>
        <v>0.50829395040575398</v>
      </c>
      <c r="BB37" s="48">
        <f t="shared" si="1"/>
        <v>0.43063216499900003</v>
      </c>
      <c r="BC37" s="48">
        <f t="shared" si="1"/>
        <v>0.41790680348344361</v>
      </c>
      <c r="BD37" s="48">
        <f t="shared" si="1"/>
        <v>0.45942337208261924</v>
      </c>
      <c r="BE37" s="48">
        <f t="shared" si="1"/>
        <v>0.43540738518136812</v>
      </c>
      <c r="BF37" s="48">
        <f t="shared" si="1"/>
        <v>0.42148233273558455</v>
      </c>
      <c r="BG37" s="48">
        <f t="shared" si="1"/>
        <v>0.44722190584026211</v>
      </c>
      <c r="BH37" s="48">
        <f t="shared" si="1"/>
        <v>0.49475970233330369</v>
      </c>
      <c r="BI37" s="48">
        <f t="shared" si="1"/>
        <v>0.53124129533390108</v>
      </c>
      <c r="BJ37" s="48">
        <f t="shared" si="1"/>
        <v>0.54195523151493497</v>
      </c>
      <c r="BK37" s="48">
        <f t="shared" si="1"/>
        <v>0.52846127050478175</v>
      </c>
      <c r="BL37" s="48">
        <f t="shared" si="1"/>
        <v>0.40441378588164456</v>
      </c>
      <c r="BM37" s="48">
        <f>BM36/BM32</f>
        <v>0.3151152138679445</v>
      </c>
      <c r="BN37" s="48">
        <f t="shared" si="1"/>
        <v>0.50339741027594065</v>
      </c>
    </row>
    <row r="38" spans="1:66" s="49" customFormat="1" ht="35.25" customHeight="1" x14ac:dyDescent="0.35">
      <c r="A38" s="47" t="s">
        <v>336</v>
      </c>
      <c r="B38" s="48"/>
      <c r="C38" s="48"/>
      <c r="D38" s="48"/>
      <c r="E38" s="48"/>
      <c r="F38" s="48"/>
      <c r="G38" s="48"/>
      <c r="H38" s="48">
        <v>0.81528975725823061</v>
      </c>
      <c r="I38" s="48">
        <v>0.90033487682438762</v>
      </c>
      <c r="J38" s="48">
        <v>0.99235328575657755</v>
      </c>
      <c r="K38" s="48">
        <v>0.88340357671716596</v>
      </c>
      <c r="L38" s="48">
        <v>0.85769171932549626</v>
      </c>
      <c r="M38" s="48">
        <v>0.92499113744555861</v>
      </c>
      <c r="N38" s="48">
        <v>0.90247560466264187</v>
      </c>
      <c r="O38" s="48">
        <v>0.92608591000461882</v>
      </c>
      <c r="P38" s="48">
        <v>1.0402268366631959</v>
      </c>
      <c r="Q38" s="48">
        <v>0.94134661086701987</v>
      </c>
      <c r="R38" s="48">
        <v>0.85402743780952928</v>
      </c>
      <c r="S38" s="48">
        <v>1.0192667682452812</v>
      </c>
      <c r="T38" s="48">
        <v>0.90065533181141888</v>
      </c>
      <c r="U38" s="48">
        <v>0.91485935151385012</v>
      </c>
      <c r="V38" s="48">
        <v>0.97338259502679692</v>
      </c>
      <c r="W38" s="48">
        <v>0.86367445365486062</v>
      </c>
      <c r="X38" s="48">
        <v>0.94100625842032959</v>
      </c>
      <c r="Y38" s="48">
        <v>0.95304443225452551</v>
      </c>
      <c r="Z38" s="48">
        <v>0.90546339063653014</v>
      </c>
      <c r="AA38" s="48">
        <v>1.0191715925517755</v>
      </c>
      <c r="AB38" s="48">
        <v>1.022710218934479</v>
      </c>
      <c r="AC38" s="48">
        <v>0.93359231840504286</v>
      </c>
      <c r="AD38" s="48">
        <v>0.9597734266763116</v>
      </c>
      <c r="AE38" s="48">
        <v>1.0077990067471867</v>
      </c>
      <c r="AF38" s="48">
        <v>0.81021280241611604</v>
      </c>
      <c r="AG38" s="48">
        <v>0.93894705521358302</v>
      </c>
      <c r="AH38" s="48">
        <v>0.95927359803570023</v>
      </c>
      <c r="AI38" s="48">
        <v>0.91056415540619662</v>
      </c>
      <c r="AJ38" s="48">
        <v>0.90188134181205759</v>
      </c>
      <c r="AK38" s="48">
        <v>0.88732122750374809</v>
      </c>
      <c r="AL38" s="48">
        <v>0.90779287463464731</v>
      </c>
      <c r="AM38" s="48">
        <v>0.96883478071191942</v>
      </c>
      <c r="AN38" s="48">
        <v>1.0164459958007406</v>
      </c>
      <c r="AO38" s="48">
        <v>0.97302697302697305</v>
      </c>
      <c r="AP38" s="48">
        <v>0.93165103089423185</v>
      </c>
      <c r="AQ38" s="48">
        <v>4.8087326585078502E-5</v>
      </c>
      <c r="AR38" s="48">
        <v>0.51225912122073103</v>
      </c>
      <c r="AS38" s="48">
        <v>0.70930438337940671</v>
      </c>
      <c r="AT38" s="48">
        <v>0.80106784721757696</v>
      </c>
      <c r="AU38" s="48">
        <v>0.77116583686194218</v>
      </c>
      <c r="AV38" s="48">
        <v>0.82570184287577197</v>
      </c>
      <c r="AW38" s="48">
        <v>0.7951732712321159</v>
      </c>
      <c r="AX38" s="48">
        <v>0.90030663221360896</v>
      </c>
      <c r="AY38" s="48">
        <v>0.87226208331644306</v>
      </c>
      <c r="AZ38" s="48">
        <v>0.9719502040423087</v>
      </c>
      <c r="BA38" s="48">
        <v>0.9564096919152022</v>
      </c>
      <c r="BB38" s="48">
        <v>0.88753114546264744</v>
      </c>
      <c r="BC38" s="48">
        <v>0.94652499564535797</v>
      </c>
      <c r="BD38" s="48">
        <v>0.84927407388857235</v>
      </c>
      <c r="BE38" s="48">
        <v>0.96357704775866693</v>
      </c>
      <c r="BF38" s="48">
        <v>0.95937563190200059</v>
      </c>
      <c r="BG38" s="48">
        <v>0.87871593463491016</v>
      </c>
      <c r="BH38" s="48">
        <v>0.84732374361001495</v>
      </c>
      <c r="BI38" s="48">
        <v>0.87782027335527291</v>
      </c>
      <c r="BJ38" s="48">
        <v>0.91922069860168243</v>
      </c>
      <c r="BK38" s="48">
        <v>0.96078495051434232</v>
      </c>
      <c r="BL38" s="48">
        <v>1.0363069225410095</v>
      </c>
      <c r="BM38" s="48">
        <v>0.54877809338063011</v>
      </c>
      <c r="BN38" s="48">
        <v>0.73357761961806778</v>
      </c>
    </row>
    <row r="39" spans="1:66" s="46" customFormat="1" ht="35.25" customHeight="1" x14ac:dyDescent="0.3">
      <c r="A39" s="23" t="s">
        <v>337</v>
      </c>
      <c r="B39" s="44"/>
      <c r="C39" s="44"/>
      <c r="D39" s="44"/>
      <c r="E39" s="44"/>
      <c r="F39" s="44"/>
      <c r="G39" s="44"/>
      <c r="H39" s="44">
        <v>49022</v>
      </c>
      <c r="I39" s="44">
        <v>55137</v>
      </c>
      <c r="J39" s="44">
        <v>64036</v>
      </c>
      <c r="K39" s="44">
        <v>55913</v>
      </c>
      <c r="L39" s="44">
        <v>54121</v>
      </c>
      <c r="M39" s="44">
        <v>59133</v>
      </c>
      <c r="N39" s="44">
        <v>57856</v>
      </c>
      <c r="O39" s="44">
        <v>59571</v>
      </c>
      <c r="P39" s="44">
        <v>70040</v>
      </c>
      <c r="Q39" s="44">
        <v>63093</v>
      </c>
      <c r="R39" s="44">
        <v>55450</v>
      </c>
      <c r="S39" s="44">
        <v>68759</v>
      </c>
      <c r="T39" s="45">
        <v>60495</v>
      </c>
      <c r="U39" s="45">
        <v>60387</v>
      </c>
      <c r="V39" s="45">
        <v>67232</v>
      </c>
      <c r="W39" s="45">
        <v>59625</v>
      </c>
      <c r="X39" s="45">
        <v>64451</v>
      </c>
      <c r="Y39" s="45">
        <v>63989</v>
      </c>
      <c r="Z39" s="45">
        <v>60816</v>
      </c>
      <c r="AA39" s="45">
        <v>68650</v>
      </c>
      <c r="AB39" s="45">
        <v>72026</v>
      </c>
      <c r="AC39" s="45">
        <v>65642</v>
      </c>
      <c r="AD39" s="45">
        <v>68031</v>
      </c>
      <c r="AE39" s="45">
        <v>71983</v>
      </c>
      <c r="AF39" s="45">
        <v>56151</v>
      </c>
      <c r="AG39" s="45">
        <v>64903</v>
      </c>
      <c r="AH39" s="45">
        <v>67774</v>
      </c>
      <c r="AI39" s="45">
        <v>65067</v>
      </c>
      <c r="AJ39" s="45">
        <v>64798</v>
      </c>
      <c r="AK39" s="45">
        <v>62611</v>
      </c>
      <c r="AL39" s="45">
        <v>63207</v>
      </c>
      <c r="AM39" s="45">
        <v>67586</v>
      </c>
      <c r="AN39" s="45">
        <v>73725</v>
      </c>
      <c r="AO39" s="45">
        <v>71876</v>
      </c>
      <c r="AP39" s="45">
        <v>68328</v>
      </c>
      <c r="AQ39" s="45">
        <v>-93489</v>
      </c>
      <c r="AR39" s="45">
        <v>-449</v>
      </c>
      <c r="AS39" s="45">
        <v>28962</v>
      </c>
      <c r="AT39" s="45">
        <v>42420</v>
      </c>
      <c r="AU39" s="45">
        <v>45731</v>
      </c>
      <c r="AV39" s="45">
        <v>52148</v>
      </c>
      <c r="AW39" s="45">
        <v>49715</v>
      </c>
      <c r="AX39" s="45">
        <v>58373</v>
      </c>
      <c r="AY39" s="45">
        <v>56222</v>
      </c>
      <c r="AZ39" s="45">
        <v>66226</v>
      </c>
      <c r="BA39" s="45">
        <v>66718</v>
      </c>
      <c r="BB39" s="45">
        <v>74662</v>
      </c>
      <c r="BC39" s="45">
        <v>79967</v>
      </c>
      <c r="BD39" s="45">
        <v>68901</v>
      </c>
      <c r="BE39" s="45">
        <v>73250</v>
      </c>
      <c r="BF39" s="45">
        <v>80328</v>
      </c>
      <c r="BG39" s="45">
        <v>72413</v>
      </c>
      <c r="BH39" s="45">
        <v>59718</v>
      </c>
      <c r="BI39" s="45">
        <v>51681</v>
      </c>
      <c r="BJ39" s="45">
        <v>48750</v>
      </c>
      <c r="BK39" s="45">
        <v>51586</v>
      </c>
      <c r="BL39" s="45">
        <v>69106</v>
      </c>
      <c r="BM39" s="45">
        <v>39132</v>
      </c>
      <c r="BN39" s="45">
        <v>37351</v>
      </c>
    </row>
    <row r="40" spans="1:66" s="49" customFormat="1" ht="35.25" customHeight="1" x14ac:dyDescent="0.35">
      <c r="A40" s="47" t="s">
        <v>338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>
        <f>T39/T32</f>
        <v>0.36083673323312576</v>
      </c>
      <c r="U40" s="48">
        <f t="shared" ref="U40:BN40" si="2">U39/U32</f>
        <v>0.37371430693253127</v>
      </c>
      <c r="V40" s="48">
        <f t="shared" si="2"/>
        <v>0.40531725697061038</v>
      </c>
      <c r="W40" s="48">
        <f t="shared" si="2"/>
        <v>0.39571401076474844</v>
      </c>
      <c r="X40" s="48">
        <f t="shared" si="2"/>
        <v>0.44192951179374657</v>
      </c>
      <c r="Y40" s="48">
        <f t="shared" si="2"/>
        <v>0.43721473666949084</v>
      </c>
      <c r="Z40" s="48">
        <f t="shared" si="2"/>
        <v>0.43521447279909548</v>
      </c>
      <c r="AA40" s="48">
        <f t="shared" si="2"/>
        <v>0.45586448241286115</v>
      </c>
      <c r="AB40" s="48">
        <f t="shared" si="2"/>
        <v>0.4399447824281072</v>
      </c>
      <c r="AC40" s="48">
        <f t="shared" si="2"/>
        <v>0.40240059831050845</v>
      </c>
      <c r="AD40" s="48">
        <f t="shared" si="2"/>
        <v>0.40657028966885594</v>
      </c>
      <c r="AE40" s="48">
        <f t="shared" si="2"/>
        <v>0.38545939404324592</v>
      </c>
      <c r="AF40" s="48">
        <f t="shared" si="2"/>
        <v>0.34807431238725756</v>
      </c>
      <c r="AG40" s="48">
        <f t="shared" si="2"/>
        <v>0.39445838929845567</v>
      </c>
      <c r="AH40" s="48">
        <f t="shared" si="2"/>
        <v>0.39679398608931876</v>
      </c>
      <c r="AI40" s="48">
        <f t="shared" si="2"/>
        <v>0.38997536694855828</v>
      </c>
      <c r="AJ40" s="48">
        <f t="shared" si="2"/>
        <v>0.40310048585061181</v>
      </c>
      <c r="AK40" s="48">
        <f t="shared" si="2"/>
        <v>0.41216394133291201</v>
      </c>
      <c r="AL40" s="48">
        <f t="shared" si="2"/>
        <v>0.43085302177202767</v>
      </c>
      <c r="AM40" s="48">
        <f t="shared" si="2"/>
        <v>0.44765166016465868</v>
      </c>
      <c r="AN40" s="48">
        <f t="shared" si="2"/>
        <v>0.45184876473220031</v>
      </c>
      <c r="AO40" s="48">
        <f t="shared" si="2"/>
        <v>0.42596466690767287</v>
      </c>
      <c r="AP40" s="48">
        <f t="shared" si="2"/>
        <v>0.41071385636315549</v>
      </c>
      <c r="AQ40" s="48">
        <f t="shared" si="2"/>
        <v>-0.52083298514197851</v>
      </c>
      <c r="AR40" s="48">
        <f t="shared" si="2"/>
        <v>-2.7399935314183889E-3</v>
      </c>
      <c r="AS40" s="48">
        <f t="shared" si="2"/>
        <v>0.17612181728623291</v>
      </c>
      <c r="AT40" s="48">
        <f t="shared" si="2"/>
        <v>0.24673118980038156</v>
      </c>
      <c r="AU40" s="48">
        <f t="shared" si="2"/>
        <v>0.28129690229559828</v>
      </c>
      <c r="AV40" s="48">
        <f t="shared" si="2"/>
        <v>0.32911120788130083</v>
      </c>
      <c r="AW40" s="48">
        <f t="shared" si="2"/>
        <v>0.34256675279931093</v>
      </c>
      <c r="AX40" s="48">
        <f t="shared" si="2"/>
        <v>0.39437485643249964</v>
      </c>
      <c r="AY40" s="48">
        <f t="shared" si="2"/>
        <v>0.38690275474320951</v>
      </c>
      <c r="AZ40" s="48">
        <f t="shared" si="2"/>
        <v>0.42881933202968181</v>
      </c>
      <c r="BA40" s="48">
        <f t="shared" si="2"/>
        <v>0.41873309358387778</v>
      </c>
      <c r="BB40" s="48">
        <f t="shared" si="2"/>
        <v>0.48166856980652489</v>
      </c>
      <c r="BC40" s="48">
        <f t="shared" si="2"/>
        <v>0.50064798061692761</v>
      </c>
      <c r="BD40" s="48">
        <f t="shared" si="2"/>
        <v>0.47422105676116538</v>
      </c>
      <c r="BE40" s="48">
        <f t="shared" si="2"/>
        <v>0.4777994481660981</v>
      </c>
      <c r="BF40" s="48">
        <f t="shared" si="2"/>
        <v>0.50721087060844083</v>
      </c>
      <c r="BG40" s="48">
        <f t="shared" si="2"/>
        <v>0.48515647507319587</v>
      </c>
      <c r="BH40" s="48">
        <f t="shared" si="2"/>
        <v>0.44263097038157073</v>
      </c>
      <c r="BI40" s="48">
        <f t="shared" si="2"/>
        <v>0.41130591877501971</v>
      </c>
      <c r="BJ40" s="48">
        <f t="shared" si="2"/>
        <v>0.39580407089561326</v>
      </c>
      <c r="BK40" s="48">
        <f t="shared" si="2"/>
        <v>0.40840141870922797</v>
      </c>
      <c r="BL40" s="48">
        <f t="shared" si="2"/>
        <v>0.45228215767634855</v>
      </c>
      <c r="BM40" s="48">
        <f t="shared" si="2"/>
        <v>0.27575223733352122</v>
      </c>
      <c r="BN40" s="48">
        <f t="shared" si="2"/>
        <v>0.28167962534219199</v>
      </c>
    </row>
    <row r="41" spans="1:66" s="49" customFormat="1" ht="35.25" customHeight="1" x14ac:dyDescent="0.35">
      <c r="A41" s="47" t="s">
        <v>339</v>
      </c>
      <c r="B41" s="48"/>
      <c r="C41" s="48"/>
      <c r="D41" s="48"/>
      <c r="E41" s="48"/>
      <c r="F41" s="48"/>
      <c r="G41" s="48"/>
      <c r="H41" s="48">
        <v>0.18471024274176942</v>
      </c>
      <c r="I41" s="48">
        <v>9.9665123175612422E-2</v>
      </c>
      <c r="J41" s="48">
        <v>7.6467142434225033E-3</v>
      </c>
      <c r="K41" s="48">
        <v>0.11659642328283404</v>
      </c>
      <c r="L41" s="48">
        <v>0.14230828067450371</v>
      </c>
      <c r="M41" s="48">
        <v>7.5008862554441405E-2</v>
      </c>
      <c r="N41" s="48">
        <v>9.7524395337358086E-2</v>
      </c>
      <c r="O41" s="48">
        <v>7.3914089995381183E-2</v>
      </c>
      <c r="P41" s="48">
        <v>0</v>
      </c>
      <c r="Q41" s="48">
        <v>5.8653389132980141E-2</v>
      </c>
      <c r="R41" s="48">
        <v>0.14597256219047078</v>
      </c>
      <c r="S41" s="48">
        <v>0</v>
      </c>
      <c r="T41" s="48">
        <v>9.9344668188581092E-2</v>
      </c>
      <c r="U41" s="48">
        <v>8.5140648486149884E-2</v>
      </c>
      <c r="V41" s="48">
        <v>2.6617404973203123E-2</v>
      </c>
      <c r="W41" s="48">
        <v>0.13632554634513941</v>
      </c>
      <c r="X41" s="48">
        <v>5.8993741579670418E-2</v>
      </c>
      <c r="Y41" s="48">
        <v>4.6955567745474491E-2</v>
      </c>
      <c r="Z41" s="48">
        <v>9.4536609363469901E-2</v>
      </c>
      <c r="AA41" s="48">
        <v>0</v>
      </c>
      <c r="AB41" s="48">
        <v>0</v>
      </c>
      <c r="AC41" s="48">
        <v>6.6407681594957121E-2</v>
      </c>
      <c r="AD41" s="48">
        <v>4.0226573323688439E-2</v>
      </c>
      <c r="AE41" s="48">
        <v>0</v>
      </c>
      <c r="AF41" s="48">
        <v>0.18978719758388399</v>
      </c>
      <c r="AG41" s="48">
        <v>6.1052944786416978E-2</v>
      </c>
      <c r="AH41" s="48">
        <v>4.0726401964299823E-2</v>
      </c>
      <c r="AI41" s="48">
        <v>8.9435844593803424E-2</v>
      </c>
      <c r="AJ41" s="48">
        <v>9.8118658187942395E-2</v>
      </c>
      <c r="AK41" s="48">
        <v>0.11267877249625192</v>
      </c>
      <c r="AL41" s="48">
        <v>9.2207125365352707E-2</v>
      </c>
      <c r="AM41" s="48">
        <v>3.1165219288080599E-2</v>
      </c>
      <c r="AN41" s="48">
        <v>0</v>
      </c>
      <c r="AO41" s="48">
        <v>2.6973026973026972E-2</v>
      </c>
      <c r="AP41" s="48">
        <v>6.8348969105768154E-2</v>
      </c>
      <c r="AQ41" s="48">
        <v>0.99995191267341488</v>
      </c>
      <c r="AR41" s="48">
        <v>0.48774087877926897</v>
      </c>
      <c r="AS41" s="48">
        <v>0.29069561662059329</v>
      </c>
      <c r="AT41" s="48">
        <v>0.1989321527824231</v>
      </c>
      <c r="AU41" s="48">
        <v>0.22883416313805779</v>
      </c>
      <c r="AV41" s="48">
        <v>0.17429815712422803</v>
      </c>
      <c r="AW41" s="48">
        <v>0.20482672876788408</v>
      </c>
      <c r="AX41" s="48">
        <v>9.9693367786391041E-2</v>
      </c>
      <c r="AY41" s="48">
        <v>0.12773791668355697</v>
      </c>
      <c r="AZ41" s="48">
        <v>2.8049795957691328E-2</v>
      </c>
      <c r="BA41" s="48">
        <v>4.3590308084797781E-2</v>
      </c>
      <c r="BB41" s="48">
        <v>0.11246885453735259</v>
      </c>
      <c r="BC41" s="48">
        <v>5.3475004354642051E-2</v>
      </c>
      <c r="BD41" s="48">
        <v>0.15072592611142763</v>
      </c>
      <c r="BE41" s="48">
        <v>3.6422952241333031E-2</v>
      </c>
      <c r="BF41" s="48">
        <v>4.0624368097999436E-2</v>
      </c>
      <c r="BG41" s="48">
        <v>0.12128406536508979</v>
      </c>
      <c r="BH41" s="48">
        <v>0.15267625638998505</v>
      </c>
      <c r="BI41" s="48">
        <v>0.12217972664472709</v>
      </c>
      <c r="BJ41" s="48">
        <v>8.0779301398317557E-2</v>
      </c>
      <c r="BK41" s="48">
        <v>3.9215049485657683E-2</v>
      </c>
      <c r="BL41" s="48">
        <v>0</v>
      </c>
      <c r="BM41" s="48">
        <v>0.45122190661936989</v>
      </c>
      <c r="BN41" s="48">
        <v>0.26642238038193222</v>
      </c>
    </row>
    <row r="42" spans="1:66" s="46" customFormat="1" ht="35.25" customHeight="1" x14ac:dyDescent="0.3">
      <c r="A42" s="23" t="s">
        <v>340</v>
      </c>
      <c r="B42" s="44"/>
      <c r="C42" s="44"/>
      <c r="D42" s="44"/>
      <c r="E42" s="44"/>
      <c r="F42" s="44"/>
      <c r="G42" s="44"/>
      <c r="H42" s="44">
        <v>69816</v>
      </c>
      <c r="I42" s="44">
        <v>69154</v>
      </c>
      <c r="J42" s="44">
        <v>81535</v>
      </c>
      <c r="K42" s="44">
        <v>78344</v>
      </c>
      <c r="L42" s="44">
        <v>69399</v>
      </c>
      <c r="M42" s="44">
        <v>69900</v>
      </c>
      <c r="N42" s="44">
        <v>67020</v>
      </c>
      <c r="O42" s="44">
        <v>66677</v>
      </c>
      <c r="P42" s="44">
        <v>79782</v>
      </c>
      <c r="Q42" s="44">
        <v>82477</v>
      </c>
      <c r="R42" s="44">
        <v>72439</v>
      </c>
      <c r="S42" s="44">
        <v>82277</v>
      </c>
      <c r="T42" s="45">
        <v>77031</v>
      </c>
      <c r="U42" s="45">
        <v>72904</v>
      </c>
      <c r="V42" s="45">
        <v>74977</v>
      </c>
      <c r="W42" s="45">
        <v>62462</v>
      </c>
      <c r="X42" s="45">
        <v>59590</v>
      </c>
      <c r="Y42" s="45">
        <v>58614</v>
      </c>
      <c r="Z42" s="45">
        <v>55344</v>
      </c>
      <c r="AA42" s="45">
        <v>63317</v>
      </c>
      <c r="AB42" s="45">
        <v>72724</v>
      </c>
      <c r="AC42" s="45">
        <v>70611</v>
      </c>
      <c r="AD42" s="45">
        <v>72935</v>
      </c>
      <c r="AE42" s="45">
        <v>86082</v>
      </c>
      <c r="AF42" s="45">
        <v>69614</v>
      </c>
      <c r="AG42" s="45">
        <v>70451</v>
      </c>
      <c r="AH42" s="45">
        <v>75063</v>
      </c>
      <c r="AI42" s="45">
        <v>71188</v>
      </c>
      <c r="AJ42" s="45">
        <v>66530</v>
      </c>
      <c r="AK42" s="45">
        <v>62544</v>
      </c>
      <c r="AL42" s="45">
        <v>58208</v>
      </c>
      <c r="AM42" s="45">
        <v>61137</v>
      </c>
      <c r="AN42" s="45">
        <v>68823</v>
      </c>
      <c r="AO42" s="45">
        <v>71280</v>
      </c>
      <c r="AP42" s="45">
        <v>70483</v>
      </c>
      <c r="AQ42" s="45">
        <v>80561</v>
      </c>
      <c r="AR42" s="45">
        <v>69206</v>
      </c>
      <c r="AS42" s="45">
        <v>69611</v>
      </c>
      <c r="AT42" s="45">
        <v>72727</v>
      </c>
      <c r="AU42" s="45">
        <v>66248</v>
      </c>
      <c r="AV42" s="45">
        <v>63521</v>
      </c>
      <c r="AW42" s="45">
        <v>66826</v>
      </c>
      <c r="AX42" s="45">
        <v>57309</v>
      </c>
      <c r="AY42" s="45">
        <v>56884</v>
      </c>
      <c r="AZ42" s="45">
        <v>63375</v>
      </c>
      <c r="BA42" s="45">
        <v>65919</v>
      </c>
      <c r="BB42" s="45">
        <v>64917</v>
      </c>
      <c r="BC42" s="45">
        <v>50977</v>
      </c>
      <c r="BD42" s="45">
        <v>50977</v>
      </c>
      <c r="BE42" s="45">
        <v>50977</v>
      </c>
      <c r="BF42" s="45">
        <v>50977</v>
      </c>
      <c r="BG42" s="45">
        <v>50977</v>
      </c>
      <c r="BH42" s="45">
        <v>50977</v>
      </c>
      <c r="BI42" s="45">
        <v>50977</v>
      </c>
      <c r="BJ42" s="45">
        <v>50977</v>
      </c>
      <c r="BK42" s="45">
        <v>50977</v>
      </c>
      <c r="BL42" s="45">
        <v>50977</v>
      </c>
      <c r="BM42" s="165">
        <v>50977</v>
      </c>
      <c r="BN42" s="45">
        <v>50977</v>
      </c>
    </row>
    <row r="43" spans="1:66" s="49" customFormat="1" ht="35.25" customHeight="1" x14ac:dyDescent="0.35">
      <c r="A43" s="47" t="s">
        <v>341</v>
      </c>
      <c r="B43" s="48">
        <f t="shared" ref="B43:BM43" si="3">B42/B32</f>
        <v>0</v>
      </c>
      <c r="C43" s="48">
        <f t="shared" si="3"/>
        <v>0</v>
      </c>
      <c r="D43" s="48">
        <f t="shared" si="3"/>
        <v>0</v>
      </c>
      <c r="E43" s="48">
        <f t="shared" si="3"/>
        <v>0</v>
      </c>
      <c r="F43" s="48">
        <f t="shared" si="3"/>
        <v>0</v>
      </c>
      <c r="G43" s="48">
        <f t="shared" si="3"/>
        <v>0</v>
      </c>
      <c r="H43" s="48">
        <f t="shared" si="3"/>
        <v>0.43864465987698148</v>
      </c>
      <c r="I43" s="48">
        <f t="shared" si="3"/>
        <v>0.43558556572457974</v>
      </c>
      <c r="J43" s="48">
        <f t="shared" si="3"/>
        <v>0.46437521357785627</v>
      </c>
      <c r="K43" s="48">
        <f t="shared" si="3"/>
        <v>0.46095009472705661</v>
      </c>
      <c r="L43" s="48">
        <f t="shared" si="3"/>
        <v>0.43932315405651778</v>
      </c>
      <c r="M43" s="48">
        <f t="shared" si="3"/>
        <v>0.44234347116224321</v>
      </c>
      <c r="N43" s="48">
        <f t="shared" si="3"/>
        <v>0.43599034602098635</v>
      </c>
      <c r="O43" s="48">
        <f t="shared" si="3"/>
        <v>0.43662783463973964</v>
      </c>
      <c r="P43" s="48">
        <f t="shared" si="3"/>
        <v>0.46244536928623597</v>
      </c>
      <c r="Q43" s="48">
        <f t="shared" si="3"/>
        <v>0.46949962998804579</v>
      </c>
      <c r="R43" s="48">
        <f t="shared" si="3"/>
        <v>0.45050530178177184</v>
      </c>
      <c r="S43" s="48">
        <f t="shared" si="3"/>
        <v>0.46723340942905495</v>
      </c>
      <c r="T43" s="48">
        <f t="shared" si="3"/>
        <v>0.45946961563238137</v>
      </c>
      <c r="U43" s="48">
        <f t="shared" si="3"/>
        <v>0.45117770103845628</v>
      </c>
      <c r="V43" s="48">
        <f t="shared" si="3"/>
        <v>0.45200904295403166</v>
      </c>
      <c r="W43" s="48">
        <f t="shared" si="3"/>
        <v>0.41454236545723633</v>
      </c>
      <c r="X43" s="48">
        <f t="shared" si="3"/>
        <v>0.40859846407021394</v>
      </c>
      <c r="Y43" s="48">
        <f t="shared" si="3"/>
        <v>0.40048921807100496</v>
      </c>
      <c r="Z43" s="48">
        <f t="shared" si="3"/>
        <v>0.39605547524653278</v>
      </c>
      <c r="AA43" s="48">
        <f t="shared" si="3"/>
        <v>0.42045114978783876</v>
      </c>
      <c r="AB43" s="48">
        <f t="shared" si="3"/>
        <v>0.44420826308974076</v>
      </c>
      <c r="AC43" s="48">
        <f t="shared" si="3"/>
        <v>0.43286171425769038</v>
      </c>
      <c r="AD43" s="48">
        <f t="shared" si="3"/>
        <v>0.43587782153721111</v>
      </c>
      <c r="AE43" s="48">
        <f t="shared" si="3"/>
        <v>0.4609576644211924</v>
      </c>
      <c r="AF43" s="48">
        <f t="shared" si="3"/>
        <v>0.4315300739528512</v>
      </c>
      <c r="AG43" s="48">
        <f t="shared" si="3"/>
        <v>0.42817724888626874</v>
      </c>
      <c r="AH43" s="48">
        <f t="shared" si="3"/>
        <v>0.43946863071122455</v>
      </c>
      <c r="AI43" s="48">
        <f t="shared" si="3"/>
        <v>0.426661232611523</v>
      </c>
      <c r="AJ43" s="48">
        <f t="shared" si="3"/>
        <v>0.41387504743419867</v>
      </c>
      <c r="AK43" s="48">
        <f t="shared" si="3"/>
        <v>0.41172288490402087</v>
      </c>
      <c r="AL43" s="48">
        <f t="shared" si="3"/>
        <v>0.39677714005262371</v>
      </c>
      <c r="AM43" s="48">
        <f t="shared" si="3"/>
        <v>0.40493711045907049</v>
      </c>
      <c r="AN43" s="48">
        <f t="shared" si="3"/>
        <v>0.4218051886763543</v>
      </c>
      <c r="AO43" s="48">
        <f t="shared" si="3"/>
        <v>0.42243254295145699</v>
      </c>
      <c r="AP43" s="48">
        <f t="shared" si="3"/>
        <v>0.42366737996201104</v>
      </c>
      <c r="AQ43" s="48">
        <f t="shared" si="3"/>
        <v>0.44881029977882886</v>
      </c>
      <c r="AR43" s="48">
        <f t="shared" si="3"/>
        <v>0.42232514996735199</v>
      </c>
      <c r="AS43" s="48">
        <f t="shared" si="3"/>
        <v>0.42331385343249639</v>
      </c>
      <c r="AT43" s="48">
        <f t="shared" si="3"/>
        <v>0.4230084686613001</v>
      </c>
      <c r="AU43" s="48">
        <f t="shared" si="3"/>
        <v>0.40749944639913394</v>
      </c>
      <c r="AV43" s="48">
        <f t="shared" si="3"/>
        <v>0.40088734056585318</v>
      </c>
      <c r="AW43" s="48">
        <f t="shared" si="3"/>
        <v>0.46047200689061152</v>
      </c>
      <c r="AX43" s="48">
        <f t="shared" si="3"/>
        <v>0.38718634723742351</v>
      </c>
      <c r="AY43" s="48">
        <f t="shared" si="3"/>
        <v>0.39145843799247143</v>
      </c>
      <c r="AZ43" s="48">
        <f t="shared" si="3"/>
        <v>0.41035884950595058</v>
      </c>
      <c r="BA43" s="48">
        <f t="shared" si="3"/>
        <v>0.41371843874150366</v>
      </c>
      <c r="BB43" s="48">
        <f t="shared" si="3"/>
        <v>0.41880044127039423</v>
      </c>
      <c r="BC43" s="48">
        <f t="shared" si="3"/>
        <v>0.31915080105429888</v>
      </c>
      <c r="BD43" s="48">
        <f t="shared" si="3"/>
        <v>0.35085654505034652</v>
      </c>
      <c r="BE43" s="48">
        <f t="shared" si="3"/>
        <v>0.33251580162680111</v>
      </c>
      <c r="BF43" s="48">
        <f t="shared" si="3"/>
        <v>0.32188139317556136</v>
      </c>
      <c r="BG43" s="48">
        <f t="shared" si="3"/>
        <v>0.34153842030859521</v>
      </c>
      <c r="BH43" s="48">
        <f t="shared" si="3"/>
        <v>0.37784250941326453</v>
      </c>
      <c r="BI43" s="48">
        <f t="shared" si="3"/>
        <v>0.40570309826423984</v>
      </c>
      <c r="BJ43" s="48">
        <f t="shared" si="3"/>
        <v>0.41388521275991136</v>
      </c>
      <c r="BK43" s="48">
        <f t="shared" si="3"/>
        <v>0.40358002406738869</v>
      </c>
      <c r="BL43" s="48">
        <f t="shared" si="3"/>
        <v>0.33363221068890142</v>
      </c>
      <c r="BM43" s="48">
        <f t="shared" si="3"/>
        <v>0.3592206327954337</v>
      </c>
      <c r="BN43" s="48">
        <f t="shared" ref="BN43" si="4">BN42/BN32</f>
        <v>0.38443903137985386</v>
      </c>
    </row>
    <row r="44" spans="1:66" s="46" customFormat="1" ht="35.25" customHeight="1" x14ac:dyDescent="0.3">
      <c r="A44" s="23" t="s">
        <v>342</v>
      </c>
      <c r="B44" s="44"/>
      <c r="C44" s="44"/>
      <c r="D44" s="44"/>
      <c r="E44" s="44"/>
      <c r="F44" s="44"/>
      <c r="G44" s="44"/>
      <c r="H44" s="44">
        <v>141510376.43700132</v>
      </c>
      <c r="I44" s="44">
        <v>138506158.21500155</v>
      </c>
      <c r="J44" s="44">
        <v>171812506.36999989</v>
      </c>
      <c r="K44" s="44">
        <v>163915013.07299945</v>
      </c>
      <c r="L44" s="44">
        <v>139206873.79100171</v>
      </c>
      <c r="M44" s="44">
        <v>145012638.40800074</v>
      </c>
      <c r="N44" s="44">
        <v>138332093.84900188</v>
      </c>
      <c r="O44" s="44">
        <v>135382112.13800299</v>
      </c>
      <c r="P44" s="44">
        <v>168518168.16500208</v>
      </c>
      <c r="Q44" s="44">
        <v>185514162.23400038</v>
      </c>
      <c r="R44" s="44">
        <v>155869530.90900043</v>
      </c>
      <c r="S44" s="44">
        <v>181996204.10399839</v>
      </c>
      <c r="T44" s="45">
        <v>173404768.4370009</v>
      </c>
      <c r="U44" s="45">
        <v>168040290.27499998</v>
      </c>
      <c r="V44" s="45">
        <v>216919977.88400063</v>
      </c>
      <c r="W44" s="45">
        <v>132633715.30700137</v>
      </c>
      <c r="X44" s="45">
        <v>121899980.1150004</v>
      </c>
      <c r="Y44" s="45">
        <v>120604644.67699952</v>
      </c>
      <c r="Z44" s="45">
        <v>115779333.52899972</v>
      </c>
      <c r="AA44" s="45">
        <v>134501650.28499973</v>
      </c>
      <c r="AB44" s="45">
        <v>161757732.25799909</v>
      </c>
      <c r="AC44" s="45">
        <v>156061727.78299907</v>
      </c>
      <c r="AD44" s="45">
        <v>161817334.87099984</v>
      </c>
      <c r="AE44" s="45">
        <v>206216387.57699898</v>
      </c>
      <c r="AF44" s="45">
        <v>156240490.15400046</v>
      </c>
      <c r="AG44" s="45">
        <v>159040178.77200004</v>
      </c>
      <c r="AH44" s="45">
        <v>175313642.37799945</v>
      </c>
      <c r="AI44" s="45">
        <v>160024132.80800095</v>
      </c>
      <c r="AJ44" s="45">
        <v>147930306.2069999</v>
      </c>
      <c r="AK44" s="45">
        <v>139171371.31100217</v>
      </c>
      <c r="AL44" s="45">
        <v>130104164.79899953</v>
      </c>
      <c r="AM44" s="45">
        <v>143370390.52500021</v>
      </c>
      <c r="AN44" s="45">
        <v>160028937.37000003</v>
      </c>
      <c r="AO44" s="45">
        <v>172876107.36699918</v>
      </c>
      <c r="AP44" s="45">
        <v>172467050.47099969</v>
      </c>
      <c r="AQ44" s="45">
        <v>211918271.51500109</v>
      </c>
      <c r="AR44" s="45">
        <v>173097650.35000008</v>
      </c>
      <c r="AS44" s="45">
        <v>174750938.22899991</v>
      </c>
      <c r="AT44" s="45">
        <v>183787186.22900081</v>
      </c>
      <c r="AU44" s="45">
        <v>166012080.35500038</v>
      </c>
      <c r="AV44" s="45">
        <v>155391402.29900113</v>
      </c>
      <c r="AW44" s="45">
        <v>167742921.89599943</v>
      </c>
      <c r="AX44" s="45">
        <v>143391652.72099972</v>
      </c>
      <c r="AY44" s="45">
        <v>144243766.84600002</v>
      </c>
      <c r="AZ44" s="45">
        <v>164612294.98999992</v>
      </c>
      <c r="BA44" s="45">
        <v>175947229.07600132</v>
      </c>
      <c r="BB44" s="45">
        <v>175243929.21600133</v>
      </c>
      <c r="BC44" s="45">
        <v>146303502.42600009</v>
      </c>
      <c r="BD44" s="45">
        <v>146303502.42600009</v>
      </c>
      <c r="BE44" s="45">
        <v>146303502.42600009</v>
      </c>
      <c r="BF44" s="45">
        <v>146303502.42600009</v>
      </c>
      <c r="BG44" s="45">
        <v>146303502.42600009</v>
      </c>
      <c r="BH44" s="45">
        <v>146303502.42600009</v>
      </c>
      <c r="BI44" s="45">
        <v>146303502.42600009</v>
      </c>
      <c r="BJ44" s="45">
        <v>146303502.42600009</v>
      </c>
      <c r="BK44" s="45">
        <v>146303502.42600009</v>
      </c>
      <c r="BL44" s="45">
        <v>146303502.42600009</v>
      </c>
      <c r="BM44" s="165">
        <v>146303502.42600009</v>
      </c>
      <c r="BN44" s="45">
        <v>146303502.42600009</v>
      </c>
    </row>
    <row r="45" spans="1:66" s="49" customFormat="1" ht="35.25" customHeight="1" x14ac:dyDescent="0.35">
      <c r="A45" s="47" t="s">
        <v>343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0.70774677831149813</v>
      </c>
      <c r="I45" s="48">
        <v>0.70439815095075387</v>
      </c>
      <c r="J45" s="48">
        <v>0.73873736127664702</v>
      </c>
      <c r="K45" s="48">
        <v>0.73928585528083057</v>
      </c>
      <c r="L45" s="48">
        <v>0.71521272273163972</v>
      </c>
      <c r="M45" s="48">
        <v>0.72166536362418388</v>
      </c>
      <c r="N45" s="48">
        <v>0.71380929495851808</v>
      </c>
      <c r="O45" s="48">
        <v>0.71554664725390627</v>
      </c>
      <c r="P45" s="48">
        <v>0.73716526332888455</v>
      </c>
      <c r="Q45" s="48">
        <v>0.75028899904454882</v>
      </c>
      <c r="R45" s="48">
        <v>0.73083749478052418</v>
      </c>
      <c r="S45" s="48">
        <v>0.75144517681658529</v>
      </c>
      <c r="T45" s="48">
        <v>0.7408325943135371</v>
      </c>
      <c r="U45" s="48">
        <v>0.73731233030123888</v>
      </c>
      <c r="V45" s="48">
        <v>0.75943559443545028</v>
      </c>
      <c r="W45" s="48">
        <v>0.69326679241944245</v>
      </c>
      <c r="X45" s="48">
        <v>0.67509738752366011</v>
      </c>
      <c r="Y45" s="48">
        <v>0.67198197628091005</v>
      </c>
      <c r="Z45" s="48">
        <v>0.67180674065613477</v>
      </c>
      <c r="AA45" s="48">
        <v>0.69924325972674561</v>
      </c>
      <c r="AB45" s="48">
        <v>0.72128319553019671</v>
      </c>
      <c r="AC45" s="48">
        <v>0.71176827321906977</v>
      </c>
      <c r="AD45" s="48">
        <v>0.71301226983178911</v>
      </c>
      <c r="AE45" s="48">
        <v>0.74393986259801737</v>
      </c>
      <c r="AF45" s="48">
        <v>0.70819100092429776</v>
      </c>
      <c r="AG45" s="48">
        <v>0.70506998757780981</v>
      </c>
      <c r="AH45" s="48">
        <v>0.72078821588287167</v>
      </c>
      <c r="AI45" s="48">
        <v>0.70996189561616907</v>
      </c>
      <c r="AJ45" s="48">
        <v>0.69573842073122194</v>
      </c>
      <c r="AK45" s="48">
        <v>0.69189617127027681</v>
      </c>
      <c r="AL45" s="48">
        <v>0.67453891424345747</v>
      </c>
      <c r="AM45" s="48">
        <v>0.68869409095539746</v>
      </c>
      <c r="AN45" s="48">
        <v>0.70102339245700351</v>
      </c>
      <c r="AO45" s="48">
        <v>0.70556364877696165</v>
      </c>
      <c r="AP45" s="48">
        <v>0.7066199160843164</v>
      </c>
      <c r="AQ45" s="48">
        <v>0.73048171452708166</v>
      </c>
      <c r="AR45" s="48">
        <v>0.70028599287725823</v>
      </c>
      <c r="AS45" s="48">
        <v>0.70067725169152628</v>
      </c>
      <c r="AT45" s="48">
        <v>0.70481150641206014</v>
      </c>
      <c r="AU45" s="48">
        <v>0.68477405399774272</v>
      </c>
      <c r="AV45" s="48">
        <v>0.67757939796260147</v>
      </c>
      <c r="AW45" s="48">
        <v>0.73238032654519936</v>
      </c>
      <c r="AX45" s="48">
        <v>0.67576355273646893</v>
      </c>
      <c r="AY45" s="48">
        <v>0.67357314247298739</v>
      </c>
      <c r="AZ45" s="48">
        <v>0.69513546751264255</v>
      </c>
      <c r="BA45" s="48">
        <v>0.70045648782757652</v>
      </c>
      <c r="BB45" s="48">
        <v>0.7024489862643768</v>
      </c>
      <c r="BC45" s="48">
        <v>0.55693739693893107</v>
      </c>
      <c r="BD45" s="48">
        <v>0.63569430146083561</v>
      </c>
      <c r="BE45" s="48">
        <v>0.57521142040483708</v>
      </c>
      <c r="BF45" s="48">
        <v>0.54805714032816111</v>
      </c>
      <c r="BG45" s="48">
        <v>0.58923543233256048</v>
      </c>
      <c r="BH45" s="48">
        <v>0.70714712917194922</v>
      </c>
      <c r="BI45" s="48">
        <v>0.78085214938530367</v>
      </c>
      <c r="BJ45" s="48">
        <v>0.76507626753095181</v>
      </c>
      <c r="BK45" s="48">
        <v>0.74598820555238132</v>
      </c>
      <c r="BL45" s="48">
        <v>0.63372598911353772</v>
      </c>
      <c r="BM45" s="48">
        <v>0.62103406897519753</v>
      </c>
      <c r="BN45" s="48">
        <v>0.66924615777355811</v>
      </c>
    </row>
    <row r="46" spans="1:66" s="46" customFormat="1" ht="35.25" customHeight="1" x14ac:dyDescent="0.3">
      <c r="A46" s="23" t="s">
        <v>344</v>
      </c>
      <c r="B46" s="44">
        <v>1.7614905468814313</v>
      </c>
      <c r="C46" s="44">
        <v>1.9747631082527914</v>
      </c>
      <c r="D46" s="44">
        <v>2.0080040647601605</v>
      </c>
      <c r="E46" s="44">
        <v>2.0918217058830462</v>
      </c>
      <c r="F46" s="44">
        <v>2.0371367807158651</v>
      </c>
      <c r="G46" s="44">
        <v>2.0659189183005786</v>
      </c>
      <c r="H46" s="44">
        <v>1.9419965695544819</v>
      </c>
      <c r="I46" s="44">
        <v>1.9309717121963204</v>
      </c>
      <c r="J46" s="44">
        <v>2.055387857386946</v>
      </c>
      <c r="K46" s="44">
        <v>2.0380908673703533</v>
      </c>
      <c r="L46" s="44">
        <v>1.9631760862959586</v>
      </c>
      <c r="M46" s="44">
        <v>1.978964954246877</v>
      </c>
      <c r="N46" s="44">
        <v>1.9518992447257659</v>
      </c>
      <c r="O46" s="44">
        <v>1.9564203812479946</v>
      </c>
      <c r="P46" s="44">
        <v>2.0612675484865699</v>
      </c>
      <c r="Q46" s="44">
        <v>2.0967780497523765</v>
      </c>
      <c r="R46" s="44">
        <v>1.9942286762648092</v>
      </c>
      <c r="S46" s="44">
        <v>2.0685259009392709</v>
      </c>
      <c r="T46" s="51">
        <f>ВОВЛЕЧЁННОСТЬ!T26/'АКТИВНОСТЬ БАЗЫ'!T32</f>
        <v>2.0011034762484194</v>
      </c>
      <c r="U46" s="51">
        <f>ВОВЛЕЧЁННОСТЬ!U26/'АКТИВНОСТЬ БАЗЫ'!U32</f>
        <v>1.9589320857004939</v>
      </c>
      <c r="V46" s="51">
        <f>ВОВЛЕЧЁННОСТЬ!V26/'АКТИВНОСТЬ БАЗЫ'!V32</f>
        <v>1.9718402411454408</v>
      </c>
      <c r="W46" s="51">
        <f>ВОВЛЕЧЁННОСТЬ!W26/'АКТИВНОСТЬ БАЗЫ'!W32</f>
        <v>1.8277109313299309</v>
      </c>
      <c r="X46" s="51">
        <f>ВОВЛЕЧЁННОСТЬ!X26/'АКТИВНОСТЬ БАЗЫ'!X32</f>
        <v>1.8349355458036205</v>
      </c>
      <c r="Y46" s="51">
        <f>ВОВЛЕЧЁННОСТЬ!Y26/'АКТИВНОСТЬ БАЗЫ'!Y32</f>
        <v>1.8121019978682118</v>
      </c>
      <c r="Z46" s="51">
        <f>ВОВЛЕЧЁННОСТЬ!Z26/'АКТИВНОСТЬ БАЗЫ'!Z32</f>
        <v>1.7978216376361476</v>
      </c>
      <c r="AA46" s="51">
        <f>ВОВЛЕЧЁННОСТЬ!AA26/'АКТИВНОСТЬ БАЗЫ'!AA32</f>
        <v>1.8791245277004907</v>
      </c>
      <c r="AB46" s="51">
        <f>ВОВЛЕЧЁННОСТЬ!AB26/'АКТИВНОСТЬ БАЗЫ'!AB32</f>
        <v>1.9670710254342887</v>
      </c>
      <c r="AC46" s="51">
        <f>ВОВЛЕЧЁННОСТЬ!AC26/'АКТИВНОСТЬ БАЗЫ'!AC32</f>
        <v>1.9286257248997707</v>
      </c>
      <c r="AD46" s="51">
        <f>ВОВЛЕЧЁННОСТЬ!AD26/'АКТИВНОСТЬ БАЗЫ'!AD32</f>
        <v>1.9309743080996122</v>
      </c>
      <c r="AE46" s="51">
        <f>ВОВЛЕЧЁННОСТЬ!AE26/'АКТИВНОСТЬ БАЗЫ'!AE32</f>
        <v>2.0554710676533903</v>
      </c>
      <c r="AF46" s="51">
        <f>ВОВЛЕЧЁННОСТЬ!AF26/'АКТИВНОСТЬ БАЗЫ'!AF32</f>
        <v>1.9049708961746601</v>
      </c>
      <c r="AG46" s="51">
        <f>ВОВЛЕЧЁННОСТЬ!AG26/'АКТИВНОСТЬ БАЗЫ'!AG32</f>
        <v>1.9004783118690629</v>
      </c>
      <c r="AH46" s="51">
        <f>ВОВЛЕЧЁННОСТЬ!AH26/'АКТИВНОСТЬ БАЗЫ'!AH32</f>
        <v>1.9562656612257323</v>
      </c>
      <c r="AI46" s="51">
        <f>ВОВЛЕЧЁННОСТЬ!AI26/'АКТИВНОСТЬ БАЗЫ'!AI32</f>
        <v>1.8945873214703115</v>
      </c>
      <c r="AJ46" s="51">
        <f>ВОВЛЕЧЁННОСТЬ!AJ26/'АКТИВНОСТЬ БАЗЫ'!AJ32</f>
        <v>1.8557378272959708</v>
      </c>
      <c r="AK46" s="51">
        <f>ВОВЛЕЧЁННОСТЬ!AK26/'АКТИВНОСТЬ БАЗЫ'!AK32</f>
        <v>1.8439976828080153</v>
      </c>
      <c r="AL46" s="51">
        <f>ВОВЛЕЧЁННОСТЬ!AL26/'АКТИВНОСТЬ БАЗЫ'!AL32</f>
        <v>1.7936292620414174</v>
      </c>
      <c r="AM46" s="51">
        <f>ВОВЛЕЧЁННОСТЬ!AM26/'АКТИВНОСТЬ БАЗЫ'!AM32</f>
        <v>1.8290225792991077</v>
      </c>
      <c r="AN46" s="51">
        <f>ВОВЛЕЧЁННОСТЬ!AN26/'АКТИВНОСТЬ БАЗЫ'!AN32</f>
        <v>1.8903550437292769</v>
      </c>
      <c r="AO46" s="51">
        <f>ВОВЛЕЧЁННОСТЬ!AO26/'АКТИВНОСТЬ БАЗЫ'!AO32</f>
        <v>1.8939414591938935</v>
      </c>
      <c r="AP46" s="51">
        <f>ВОВЛЕЧЁННОСТЬ!AP26/'АКТИВНОСТЬ БАЗЫ'!AP32</f>
        <v>1.894466350893222</v>
      </c>
      <c r="AQ46" s="51">
        <f>ВОВЛЕЧЁННОСТЬ!AQ26/'АКТИВНОСТЬ БАЗЫ'!AQ32</f>
        <v>2.0111086969843841</v>
      </c>
      <c r="AR46" s="51">
        <f>ВОВЛЕЧЁННОСТЬ!AR26/'АКТИВНОСТЬ БАЗЫ'!AR32</f>
        <v>1.8943668418065649</v>
      </c>
      <c r="AS46" s="51">
        <f>ВОВЛЕЧЁННОСТЬ!AS26/'АКТИВНОСТЬ БАЗЫ'!AS32</f>
        <v>1.9055539001356092</v>
      </c>
      <c r="AT46" s="51">
        <f>ВОВЛЕЧЁННОСТЬ!AT26/'АКТИВНОСТЬ БАЗЫ'!AT32</f>
        <v>1.9146503187380763</v>
      </c>
      <c r="AU46" s="51">
        <f>ВОВЛЕЧЁННОСТЬ!AU26/'АКТИВНОСТЬ БАЗЫ'!AU32</f>
        <v>1.8642939743621287</v>
      </c>
      <c r="AV46" s="51">
        <f>ВОВЛЕЧЁННОСТЬ!AV26/'АКТИВНОСТЬ БАЗЫ'!AV32</f>
        <v>1.8366119494354722</v>
      </c>
      <c r="AW46" s="51">
        <f>ВОВЛЕЧЁННОСТЬ!AW26/'АКТИВНОСТЬ БАЗЫ'!AW32</f>
        <v>1.980217054263566</v>
      </c>
      <c r="AX46" s="51">
        <f>ВОВЛЕЧЁННОСТЬ!AX26/'АКТИВНОСТЬ БАЗЫ'!AX32</f>
        <v>1.7751361357709405</v>
      </c>
      <c r="AY46" s="51">
        <f>ВОВЛЕЧЁННОСТЬ!AY26/'АКТИВНОСТЬ БАЗЫ'!AY32</f>
        <v>1.7986415530613229</v>
      </c>
      <c r="AZ46" s="51">
        <f>ВОВЛЕЧЁННОСТЬ!AZ26/'АКТИВНОСТЬ БАЗЫ'!AZ32</f>
        <v>1.864638236703402</v>
      </c>
      <c r="BA46" s="51">
        <f>ВОВЛЕЧЁННОСТЬ!BA26/'АКТИВНОСТЬ БАЗЫ'!BA32</f>
        <v>1.8826545662229419</v>
      </c>
      <c r="BB46" s="51">
        <f>ВОВЛЕЧЁННОСТЬ!BB26/'АКТИВНОСТЬ БАЗЫ'!BB32</f>
        <v>1.8879211906559059</v>
      </c>
      <c r="BC46" s="51">
        <f>ВОВЛЕЧЁННОСТЬ!BC26/'АКТИВНОСТЬ БАЗЫ'!BC32</f>
        <v>1.8810783399174842</v>
      </c>
      <c r="BD46" s="51">
        <f>ВОВЛЕЧЁННОСТЬ!BD26/'АКТИВНОСТЬ БАЗЫ'!BD32</f>
        <v>1.8162334042245669</v>
      </c>
      <c r="BE46" s="51">
        <f>ВОВЛЕЧЁННОСТЬ!BE26/'АКТИВНОСТЬ БАЗЫ'!BE32</f>
        <v>1.8925228463149106</v>
      </c>
      <c r="BF46" s="51">
        <f>ВОВЛЕЧЁННОСТЬ!BF26/'АКТИВНОСТЬ БАЗЫ'!BF32</f>
        <v>1.8946530952441087</v>
      </c>
      <c r="BG46" s="51">
        <f>ВОВЛЕЧЁННОСТЬ!BG26/'АКТИВНОСТЬ БАЗЫ'!BG32</f>
        <v>1.8453539867476902</v>
      </c>
      <c r="BH46" s="51">
        <f>ВОВЛЕЧЁННОСТЬ!BH26/'АКТИВНОСТЬ БАЗЫ'!BH32</f>
        <v>1.735568798363426</v>
      </c>
      <c r="BI46" s="51">
        <f>ВОВЛЕЧЁННОСТЬ!BI26/'АКТИВНОСТЬ БАЗЫ'!BI32</f>
        <v>1.6970338477210687</v>
      </c>
      <c r="BJ46" s="51">
        <f>ВОВЛЕЧЁННОСТЬ!BJ26/'АКТИВНОСТЬ БАЗЫ'!BJ32</f>
        <v>1.7205501473609002</v>
      </c>
      <c r="BK46" s="51">
        <f>ВОВЛЕЧЁННОСТЬ!BK26/'АКТИВНОСТЬ БАЗЫ'!BK32</f>
        <v>1.7179840395211856</v>
      </c>
      <c r="BL46" s="51">
        <f>ВОВЛЕЧЁННОСТЬ!BL26/'АКТИВНОСТЬ БАЗЫ'!BL32</f>
        <v>1.7140659973559171</v>
      </c>
      <c r="BM46" s="51">
        <f>ВОВЛЕЧЁННОСТЬ!BM26/'АКТИВНОСТЬ БАЗЫ'!BM32</f>
        <v>1.8065816362483265</v>
      </c>
      <c r="BN46" s="51">
        <f>ВОВЛЕЧЁННОСТЬ!BN26/'АКТИВНОСТЬ БАЗЫ'!BN32</f>
        <v>1.7885536308172638</v>
      </c>
    </row>
    <row r="47" spans="1:66" s="46" customFormat="1" ht="35.25" customHeight="1" x14ac:dyDescent="0.3">
      <c r="A47" s="23" t="s">
        <v>345</v>
      </c>
      <c r="B47" s="44">
        <v>1115.0445942339143</v>
      </c>
      <c r="C47" s="44">
        <v>1207.15845936241</v>
      </c>
      <c r="D47" s="44">
        <v>1201.1554039606272</v>
      </c>
      <c r="E47" s="44">
        <v>1317.0546173663502</v>
      </c>
      <c r="F47" s="44">
        <v>1328.2585671853922</v>
      </c>
      <c r="G47" s="44">
        <v>1362.5412872291668</v>
      </c>
      <c r="H47" s="44">
        <v>1256.2274203112497</v>
      </c>
      <c r="I47" s="44">
        <v>1238.5314818185741</v>
      </c>
      <c r="J47" s="44">
        <v>1324.6149880624105</v>
      </c>
      <c r="K47" s="44">
        <v>1304.5312972546774</v>
      </c>
      <c r="L47" s="44">
        <v>1232.1294254532506</v>
      </c>
      <c r="M47" s="44">
        <v>1271.6056191859309</v>
      </c>
      <c r="N47" s="44">
        <v>1260.7042044574791</v>
      </c>
      <c r="O47" s="44">
        <v>1238.9640386290193</v>
      </c>
      <c r="P47" s="44">
        <v>1325.0656115741724</v>
      </c>
      <c r="Q47" s="44">
        <v>1407.508056503669</v>
      </c>
      <c r="R47" s="44">
        <v>1326.3797051338656</v>
      </c>
      <c r="S47" s="44">
        <v>1375.3729229559171</v>
      </c>
      <c r="T47" s="45">
        <f>ВОВЛЕЧЁННОСТЬ!T23/'АКТИВНОСТЬ БАЗЫ'!T32</f>
        <v>1396.1504335587995</v>
      </c>
      <c r="U47" s="45">
        <f>ВОВЛЕЧЁННОСТЬ!U23/'АКТИВНОСТЬ БАЗЫ'!U32</f>
        <v>1410.4516264961064</v>
      </c>
      <c r="V47" s="45">
        <f>ВОВЛЕЧЁННОСТЬ!V23/'АКТИВНОСТЬ БАЗЫ'!V32</f>
        <v>1721.9782716925361</v>
      </c>
      <c r="W47" s="45">
        <f>ВОВЛЕЧЁННОСТЬ!W23/'АКТИВНОСТЬ БАЗЫ'!W32</f>
        <v>1269.7159421212232</v>
      </c>
      <c r="X47" s="45">
        <f>ВОВЛЕЧЁННОСТЬ!X23/'АКТИВНОСТЬ БАЗЫ'!X32</f>
        <v>1238.113764344487</v>
      </c>
      <c r="Y47" s="45">
        <f>ВОВЛЕЧЁННОСТЬ!Y23/'АКТИВНОСТЬ БАЗЫ'!Y32</f>
        <v>1226.2975973926602</v>
      </c>
      <c r="Z47" s="45">
        <f>ВОВЛЕЧЁННОСТЬ!Z23/'АКТИВНОСТЬ БАЗЫ'!Z32</f>
        <v>1233.3097506190159</v>
      </c>
      <c r="AA47" s="45">
        <f>ВОВЛЕЧЁННОСТЬ!AA23/'АКТИВНОСТЬ БАЗЫ'!AA32</f>
        <v>1277.3047852489826</v>
      </c>
      <c r="AB47" s="45">
        <f>ВОВЛЕЧЁННОСТЬ!AB23/'АКТИВНОСТЬ БАЗЫ'!AB32</f>
        <v>1369.8345331855173</v>
      </c>
      <c r="AC47" s="45">
        <f>ВОВЛЕЧЁННОСТЬ!AC23/'АКТИВНОСТЬ БАЗЫ'!AC32</f>
        <v>1344.1093374753264</v>
      </c>
      <c r="AD47" s="45">
        <f>ВОВЛЕЧЁННОСТЬ!AD23/'АКТИВНОСТЬ БАЗЫ'!AD32</f>
        <v>1356.3033205600948</v>
      </c>
      <c r="AE47" s="45">
        <f>ВОВЛЕЧЁННОСТЬ!AE23/'АКТИВНОСТЬ БАЗЫ'!AE32</f>
        <v>1484.3422058464421</v>
      </c>
      <c r="AF47" s="45">
        <f>ВОВЛЕЧЁННОСТЬ!AF23/'АКТИВНОСТЬ БАЗЫ'!AF32</f>
        <v>1367.5955145457119</v>
      </c>
      <c r="AG47" s="45">
        <f>ВОВЛЕЧЁННОСТЬ!AG23/'АКТИВНОСТЬ БАЗЫ'!AG32</f>
        <v>1370.9166531479245</v>
      </c>
      <c r="AH47" s="45">
        <f>ВОВЛЕЧЁННОСТЬ!AH23/'АКТИВНОСТЬ БАЗЫ'!AH32</f>
        <v>1424.0000286878542</v>
      </c>
      <c r="AI47" s="45">
        <f>ВОВЛЕЧЁННОСТЬ!AI23/'АКТИВНОСТЬ БАЗЫ'!AI32</f>
        <v>1350.9112985393976</v>
      </c>
      <c r="AJ47" s="45">
        <f>ВОВЛЕЧЁННОСТЬ!AJ23/'АКТИВНОСТЬ БАЗЫ'!AJ32</f>
        <v>1322.7046772234964</v>
      </c>
      <c r="AK47" s="45">
        <f>ВОВЛЕЧЁННОСТЬ!AK23/'АКТИВНОСТЬ БАЗЫ'!AK32</f>
        <v>1324.1230120138514</v>
      </c>
      <c r="AL47" s="45">
        <f>ВОВЛЕЧЁННОСТЬ!AL23/'АКТИВНОСТЬ БАЗЫ'!AL32</f>
        <v>1314.765063202957</v>
      </c>
      <c r="AM47" s="45">
        <f>ВОВЛЕЧЁННОСТЬ!AM23/'АКТИВНОСТЬ БАЗЫ'!AM32</f>
        <v>1378.8485506924806</v>
      </c>
      <c r="AN47" s="45">
        <f>ВОВЛЕЧЁННОСТЬ!AN23/'АКТИВНОСТЬ БАЗЫ'!AN32</f>
        <v>1399.0857375446635</v>
      </c>
      <c r="AO47" s="45">
        <f>ВОВЛЕЧЁННОСТЬ!AO23/'АКТИВНОСТЬ БАЗЫ'!AO32</f>
        <v>1452.0730130380412</v>
      </c>
      <c r="AP47" s="45">
        <f>ВОВЛЕЧЁННОСТЬ!AP23/'АКТИВНОСТЬ БАЗЫ'!AP32</f>
        <v>1467.1040244524065</v>
      </c>
      <c r="AQ47" s="45">
        <f>ВОВЛЕЧЁННОСТЬ!AQ23/'АКТИВНОСТЬ БАЗЫ'!AQ32</f>
        <v>1616.2071379227757</v>
      </c>
      <c r="AR47" s="45">
        <f>ВОВЛЕЧЁННОСТЬ!AR23/'АКТИВНОСТЬ БАЗЫ'!AR32</f>
        <v>1508.4083561442374</v>
      </c>
      <c r="AS47" s="45">
        <f>ВОВЛЕЧЁННОСТЬ!AS23/'АКТИВНОСТЬ БАЗЫ'!AS32</f>
        <v>1516.6525760415461</v>
      </c>
      <c r="AT47" s="45">
        <f>ВОВЛЕЧЁННОСТЬ!AT23/'АКТИВНОСТЬ БАЗЫ'!AT32</f>
        <v>1516.6858397992173</v>
      </c>
      <c r="AU47" s="45">
        <f>ВОВЛЕЧЁННОСТЬ!AU23/'АКТИВНОСТЬ БАЗЫ'!AU32</f>
        <v>1491.2369176918542</v>
      </c>
      <c r="AV47" s="45">
        <f>ВОВЛЕЧЁННОСТЬ!AV23/'АКТИВНОСТЬ БАЗЫ'!AV32</f>
        <v>1447.3441458621273</v>
      </c>
      <c r="AW47" s="45">
        <f>ВОВЛЕЧЁННОСТЬ!AW23/'АКТИВНОСТЬ БАЗЫ'!AW32</f>
        <v>1578.2118549250654</v>
      </c>
      <c r="AX47" s="45">
        <f>ВОВЛЕЧЁННОСТЬ!AX23/'АКТИВНОСТЬ БАЗЫ'!AX32</f>
        <v>1433.5944487886286</v>
      </c>
      <c r="AY47" s="45">
        <f>ВОВЛЕЧЁННОСТЬ!AY23/'АКТИВНОСТЬ БАЗЫ'!AY32</f>
        <v>1473.6957266934137</v>
      </c>
      <c r="AZ47" s="45">
        <f>ВОВЛЕЧЁННОСТЬ!AZ23/'АКТИВНОСТЬ БАЗЫ'!AZ32</f>
        <v>1533.340663644957</v>
      </c>
      <c r="BA47" s="45">
        <f>ВОВЛЕЧЁННОСТЬ!BA23/'АКТИВНОСТЬ БАЗЫ'!BA32</f>
        <v>1576.5056667733602</v>
      </c>
      <c r="BB47" s="45">
        <f>ВОВЛЕЧЁННОСТЬ!BB23/'АКТИВНОСТЬ БАЗЫ'!BB32</f>
        <v>1609.4477459985683</v>
      </c>
      <c r="BC47" s="45">
        <f>ВОВЛЕЧЁННОСТЬ!BC23/'АКТИВНОСТЬ БАЗЫ'!BC32</f>
        <v>1644.6368146838022</v>
      </c>
      <c r="BD47" s="45">
        <f>ВОВЛЕЧЁННОСТЬ!BD23/'АКТИВНОСТЬ БАЗЫ'!BD32</f>
        <v>1584.0238400473518</v>
      </c>
      <c r="BE47" s="45">
        <f>ВОВЛЕЧЁННОСТЬ!BE23/'АКТИВНОСТЬ БАЗЫ'!BE32</f>
        <v>1659.0720149830058</v>
      </c>
      <c r="BF47" s="45">
        <f>ВОВЛЕЧЁННОСТЬ!BF23/'АКТИВНОСТЬ БАЗЫ'!BF32</f>
        <v>1685.5843155292594</v>
      </c>
      <c r="BG47" s="45">
        <f>ВОВЛЕЧЁННОСТЬ!BG23/'АКТИВНОСТЬ БАЗЫ'!BG32</f>
        <v>1663.5320040601091</v>
      </c>
      <c r="BH47" s="45">
        <f>ВОВЛЕЧЁННОСТЬ!BH23/'АКТИВНОСТЬ БАЗЫ'!BH32</f>
        <v>1533.4918906875378</v>
      </c>
      <c r="BI47" s="45">
        <f>ВОВЛЕЧЁННОСТЬ!BI23/'АКТИВНОСТЬ БАЗЫ'!BI32</f>
        <v>1491.1452988277038</v>
      </c>
      <c r="BJ47" s="45">
        <f>ВОВЛЕЧЁННОСТЬ!BJ23/'АКТИВНОСТЬ БАЗЫ'!BJ32</f>
        <v>1552.5858693968332</v>
      </c>
      <c r="BK47" s="45">
        <f>ВОВЛЕЧЁННОСТЬ!BK23/'АКТИВНОСТЬ БАЗЫ'!BK32</f>
        <v>1552.6663831623273</v>
      </c>
      <c r="BL47" s="45">
        <f>ВОВЛЕЧЁННОСТЬ!BL23/'АКТИВНОСТЬ БАЗЫ'!BL32</f>
        <v>1510.9389074636429</v>
      </c>
      <c r="BM47" s="45">
        <f>ВОВЛЕЧЁННОСТЬ!BM23/'АКТИВНОСТЬ БАЗЫ'!BM32</f>
        <v>1660.0696029878079</v>
      </c>
      <c r="BN47" s="45">
        <f>ВОВЛЕЧЁННОСТЬ!BN23/'АКТИВНОСТЬ БАЗЫ'!BN32</f>
        <v>1648.6255920091089</v>
      </c>
    </row>
    <row r="48" spans="1:66" s="41" customFormat="1" ht="10.9" customHeight="1" x14ac:dyDescent="0.3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3"/>
    </row>
    <row r="49" spans="1:55" s="41" customFormat="1" ht="10.9" customHeight="1" x14ac:dyDescent="0.3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3"/>
    </row>
    <row r="50" spans="1:55" s="41" customFormat="1" ht="10.9" customHeight="1" x14ac:dyDescent="0.3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3"/>
    </row>
    <row r="51" spans="1:55" s="41" customFormat="1" ht="10.9" customHeight="1" x14ac:dyDescent="0.3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3"/>
    </row>
    <row r="52" spans="1:55" s="41" customFormat="1" ht="10.9" customHeight="1" x14ac:dyDescent="0.3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3"/>
    </row>
    <row r="53" spans="1:55" s="41" customFormat="1" ht="10.9" customHeight="1" x14ac:dyDescent="0.3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3"/>
    </row>
    <row r="54" spans="1:55" s="41" customFormat="1" ht="10.9" customHeight="1" x14ac:dyDescent="0.3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3"/>
    </row>
    <row r="55" spans="1:55" s="41" customFormat="1" ht="10.9" customHeight="1" x14ac:dyDescent="0.3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3"/>
    </row>
    <row r="56" spans="1:55" s="41" customFormat="1" ht="10.9" customHeight="1" x14ac:dyDescent="0.3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3"/>
    </row>
    <row r="57" spans="1:55" s="41" customFormat="1" ht="10.9" customHeight="1" x14ac:dyDescent="0.3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3"/>
    </row>
    <row r="58" spans="1:55" s="41" customFormat="1" ht="10.9" customHeight="1" x14ac:dyDescent="0.3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3"/>
    </row>
    <row r="59" spans="1:55" s="41" customFormat="1" ht="10.9" customHeight="1" x14ac:dyDescent="0.3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3"/>
    </row>
    <row r="60" spans="1:55" s="41" customFormat="1" ht="10.9" customHeight="1" x14ac:dyDescent="0.3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3"/>
    </row>
    <row r="61" spans="1:55" s="41" customFormat="1" ht="2.4500000000000002" customHeight="1" x14ac:dyDescent="0.3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3"/>
    </row>
    <row r="62" spans="1:55" s="41" customFormat="1" ht="2.4500000000000002" customHeight="1" x14ac:dyDescent="0.3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3"/>
    </row>
    <row r="63" spans="1:55" s="41" customFormat="1" ht="2.4500000000000002" customHeight="1" x14ac:dyDescent="0.3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3"/>
    </row>
    <row r="64" spans="1:55" s="41" customFormat="1" ht="2.4500000000000002" customHeight="1" x14ac:dyDescent="0.3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3"/>
    </row>
    <row r="65" spans="1:67" ht="26.25" customHeight="1" x14ac:dyDescent="0.3">
      <c r="A65" s="143" t="s">
        <v>346</v>
      </c>
      <c r="B65" s="145">
        <v>2020</v>
      </c>
      <c r="C65" s="146"/>
      <c r="D65" s="146"/>
      <c r="E65" s="146"/>
      <c r="F65" s="146"/>
      <c r="G65" s="147"/>
      <c r="H65" s="148">
        <v>2021</v>
      </c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2">
        <v>2022</v>
      </c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>
        <v>2023</v>
      </c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62">
        <v>2024</v>
      </c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2">
        <v>2025</v>
      </c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</row>
    <row r="66" spans="1:67" ht="26.25" customHeight="1" x14ac:dyDescent="0.3">
      <c r="A66" s="144"/>
      <c r="B66" s="43">
        <v>44013</v>
      </c>
      <c r="C66" s="43">
        <v>44044</v>
      </c>
      <c r="D66" s="43">
        <v>44075</v>
      </c>
      <c r="E66" s="43">
        <v>44105</v>
      </c>
      <c r="F66" s="43">
        <v>44136</v>
      </c>
      <c r="G66" s="43">
        <v>44166</v>
      </c>
      <c r="H66" s="43">
        <v>44197</v>
      </c>
      <c r="I66" s="43">
        <v>44228</v>
      </c>
      <c r="J66" s="43">
        <v>44256</v>
      </c>
      <c r="K66" s="43">
        <v>44287</v>
      </c>
      <c r="L66" s="43">
        <v>44317</v>
      </c>
      <c r="M66" s="43">
        <v>44348</v>
      </c>
      <c r="N66" s="43">
        <v>44378</v>
      </c>
      <c r="O66" s="43">
        <v>44409</v>
      </c>
      <c r="P66" s="43">
        <v>44440</v>
      </c>
      <c r="Q66" s="43">
        <v>44470</v>
      </c>
      <c r="R66" s="43">
        <v>44501</v>
      </c>
      <c r="S66" s="43">
        <v>44531</v>
      </c>
      <c r="T66" s="18">
        <v>44562</v>
      </c>
      <c r="U66" s="18">
        <v>44593</v>
      </c>
      <c r="V66" s="18">
        <v>44621</v>
      </c>
      <c r="W66" s="18">
        <v>44652</v>
      </c>
      <c r="X66" s="18">
        <v>44682</v>
      </c>
      <c r="Y66" s="18">
        <v>44713</v>
      </c>
      <c r="Z66" s="18">
        <v>44743</v>
      </c>
      <c r="AA66" s="18">
        <v>44774</v>
      </c>
      <c r="AB66" s="18">
        <v>44805</v>
      </c>
      <c r="AC66" s="18">
        <v>44835</v>
      </c>
      <c r="AD66" s="18">
        <v>44866</v>
      </c>
      <c r="AE66" s="18">
        <v>44896</v>
      </c>
      <c r="AF66" s="18">
        <v>44927</v>
      </c>
      <c r="AG66" s="18">
        <v>44958</v>
      </c>
      <c r="AH66" s="18">
        <v>44986</v>
      </c>
      <c r="AI66" s="18">
        <v>45017</v>
      </c>
      <c r="AJ66" s="18">
        <v>45047</v>
      </c>
      <c r="AK66" s="18">
        <v>45078</v>
      </c>
      <c r="AL66" s="18">
        <v>45108</v>
      </c>
      <c r="AM66" s="18">
        <v>45139</v>
      </c>
      <c r="AN66" s="18">
        <v>45170</v>
      </c>
      <c r="AO66" s="18">
        <v>45200</v>
      </c>
      <c r="AP66" s="18">
        <v>45231</v>
      </c>
      <c r="AQ66" s="18">
        <v>45261</v>
      </c>
      <c r="AR66" s="18">
        <v>45292</v>
      </c>
      <c r="AS66" s="18">
        <v>45323</v>
      </c>
      <c r="AT66" s="18">
        <v>45352</v>
      </c>
      <c r="AU66" s="18">
        <v>45383</v>
      </c>
      <c r="AV66" s="18">
        <v>45413</v>
      </c>
      <c r="AW66" s="18">
        <v>45444</v>
      </c>
      <c r="AX66" s="18">
        <v>45474</v>
      </c>
      <c r="AY66" s="18">
        <v>45505</v>
      </c>
      <c r="AZ66" s="18">
        <v>45536</v>
      </c>
      <c r="BA66" s="18">
        <v>45566</v>
      </c>
      <c r="BB66" s="18">
        <v>45597</v>
      </c>
      <c r="BC66" s="18">
        <v>45627</v>
      </c>
      <c r="BD66" s="18">
        <v>45658</v>
      </c>
      <c r="BE66" s="18">
        <v>45689</v>
      </c>
      <c r="BF66" s="18">
        <v>45717</v>
      </c>
      <c r="BG66" s="18">
        <v>45748</v>
      </c>
      <c r="BH66" s="18">
        <v>45778</v>
      </c>
      <c r="BI66" s="18">
        <v>45809</v>
      </c>
      <c r="BJ66" s="18">
        <v>45839</v>
      </c>
      <c r="BK66" s="18">
        <v>45870</v>
      </c>
      <c r="BL66" s="18">
        <v>45901</v>
      </c>
      <c r="BM66" s="18">
        <v>45931</v>
      </c>
      <c r="BN66" s="18">
        <v>45962</v>
      </c>
      <c r="BO66" s="18">
        <v>45992</v>
      </c>
    </row>
    <row r="67" spans="1:67" s="46" customFormat="1" ht="35.25" customHeight="1" x14ac:dyDescent="0.3">
      <c r="A67" s="23" t="s">
        <v>347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>
        <v>471775</v>
      </c>
      <c r="O67" s="44">
        <v>473823</v>
      </c>
      <c r="P67" s="44">
        <v>476740</v>
      </c>
      <c r="Q67" s="44">
        <v>478138</v>
      </c>
      <c r="R67" s="44">
        <v>476938</v>
      </c>
      <c r="S67" s="44">
        <v>477178</v>
      </c>
      <c r="T67" s="45">
        <v>477210</v>
      </c>
      <c r="U67" s="45">
        <v>476103</v>
      </c>
      <c r="V67" s="45">
        <v>474033</v>
      </c>
      <c r="W67" s="45">
        <v>471452</v>
      </c>
      <c r="X67" s="45">
        <v>465466</v>
      </c>
      <c r="Y67" s="45">
        <v>463896</v>
      </c>
      <c r="Z67" s="45">
        <v>462399</v>
      </c>
      <c r="AA67" s="45">
        <v>464225</v>
      </c>
      <c r="AB67" s="45">
        <v>466477</v>
      </c>
      <c r="AC67" s="45">
        <v>468023</v>
      </c>
      <c r="AD67" s="45">
        <v>473439</v>
      </c>
      <c r="AE67" s="45">
        <v>479185</v>
      </c>
      <c r="AF67" s="45">
        <v>479792</v>
      </c>
      <c r="AG67" s="45">
        <v>482481</v>
      </c>
      <c r="AH67" s="45">
        <v>484407</v>
      </c>
      <c r="AI67" s="45">
        <v>486944</v>
      </c>
      <c r="AJ67" s="45">
        <v>491379</v>
      </c>
      <c r="AK67" s="45">
        <v>492501</v>
      </c>
      <c r="AL67" s="45">
        <v>493685</v>
      </c>
      <c r="AM67" s="45">
        <v>494546</v>
      </c>
      <c r="AN67" s="45">
        <v>495460</v>
      </c>
      <c r="AO67" s="45">
        <v>496930</v>
      </c>
      <c r="AP67" s="45">
        <v>497106</v>
      </c>
      <c r="AQ67" s="45">
        <v>495918</v>
      </c>
      <c r="AR67" s="45">
        <v>497255</v>
      </c>
      <c r="AS67" s="45">
        <v>497069</v>
      </c>
      <c r="AT67" s="45">
        <v>494029</v>
      </c>
      <c r="AU67" s="45">
        <v>492068</v>
      </c>
      <c r="AV67" s="45">
        <v>491809</v>
      </c>
      <c r="AW67" s="45">
        <v>491551</v>
      </c>
      <c r="AX67" s="45">
        <v>491336</v>
      </c>
      <c r="AY67" s="45">
        <v>490941</v>
      </c>
      <c r="AZ67" s="45">
        <v>493983</v>
      </c>
      <c r="BA67" s="45">
        <v>494065</v>
      </c>
      <c r="BB67" s="45">
        <v>493521</v>
      </c>
      <c r="BC67" s="45">
        <v>491053</v>
      </c>
      <c r="BD67" s="45">
        <v>488326</v>
      </c>
      <c r="BE67" s="45">
        <v>555222</v>
      </c>
      <c r="BF67" s="45">
        <v>489944</v>
      </c>
      <c r="BG67" s="45">
        <v>484490</v>
      </c>
      <c r="BH67" s="45">
        <v>480858</v>
      </c>
      <c r="BI67" s="45">
        <v>477404</v>
      </c>
      <c r="BJ67" s="45">
        <v>473853</v>
      </c>
      <c r="BK67" s="45">
        <v>471752</v>
      </c>
      <c r="BL67" s="45">
        <v>486100</v>
      </c>
      <c r="BM67" s="45">
        <v>535709</v>
      </c>
      <c r="BN67" s="45">
        <v>555222</v>
      </c>
    </row>
    <row r="68" spans="1:67" s="46" customFormat="1" ht="35.25" customHeight="1" x14ac:dyDescent="0.3">
      <c r="A68" s="23" t="s">
        <v>348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>
        <v>2478567860.4089904</v>
      </c>
      <c r="O68" s="44">
        <v>2501468996.835988</v>
      </c>
      <c r="P68" s="44">
        <v>2537965947.4179902</v>
      </c>
      <c r="Q68" s="44">
        <v>2560950267.7189889</v>
      </c>
      <c r="R68" s="44">
        <v>2552177673.98599</v>
      </c>
      <c r="S68" s="44">
        <v>2556129777.6469889</v>
      </c>
      <c r="T68" s="45">
        <v>2590234176.2049899</v>
      </c>
      <c r="U68" s="45">
        <v>2621611201.0689926</v>
      </c>
      <c r="V68" s="45">
        <v>2674955392.4119921</v>
      </c>
      <c r="W68" s="45">
        <v>2644165132.5479927</v>
      </c>
      <c r="X68" s="45">
        <v>2626545826.1519928</v>
      </c>
      <c r="Y68" s="45">
        <v>2603062908.4669948</v>
      </c>
      <c r="Z68" s="45">
        <v>2580796178.5109954</v>
      </c>
      <c r="AA68" s="45">
        <v>2586822123.3849974</v>
      </c>
      <c r="AB68" s="45">
        <v>2587538526.4679971</v>
      </c>
      <c r="AC68" s="45">
        <v>2560903959.9489975</v>
      </c>
      <c r="AD68" s="45">
        <v>2576329511.888</v>
      </c>
      <c r="AE68" s="45">
        <v>2611445074.3070002</v>
      </c>
      <c r="AF68" s="45">
        <v>2606878232.8039994</v>
      </c>
      <c r="AG68" s="45">
        <v>2601069290.8530021</v>
      </c>
      <c r="AH68" s="45">
        <v>2552503144.0210009</v>
      </c>
      <c r="AI68" s="45">
        <v>2584569235.5540047</v>
      </c>
      <c r="AJ68" s="45">
        <v>2616224939.2810054</v>
      </c>
      <c r="AK68" s="45">
        <v>2638006013.3460045</v>
      </c>
      <c r="AL68" s="45">
        <v>2659827519.446003</v>
      </c>
      <c r="AM68" s="45">
        <v>2675071955.8510022</v>
      </c>
      <c r="AN68" s="45">
        <v>2680199395.499002</v>
      </c>
      <c r="AO68" s="45">
        <v>2706689529.3050003</v>
      </c>
      <c r="AP68" s="45">
        <v>2724198660.3180008</v>
      </c>
      <c r="AQ68" s="45">
        <v>2736744295.7190013</v>
      </c>
      <c r="AR68" s="45">
        <v>2762152531.8310018</v>
      </c>
      <c r="AS68" s="45">
        <v>2785160395.3150015</v>
      </c>
      <c r="AT68" s="45">
        <v>2799051662.3070006</v>
      </c>
      <c r="AU68" s="45">
        <v>2788501804.2599978</v>
      </c>
      <c r="AV68" s="45">
        <v>2807929262.5039992</v>
      </c>
      <c r="AW68" s="45">
        <v>2837995959.5950007</v>
      </c>
      <c r="AX68" s="45">
        <v>2859962544.0209999</v>
      </c>
      <c r="AY68" s="45">
        <v>2877625323.2149992</v>
      </c>
      <c r="AZ68" s="45">
        <v>2901455204.1309996</v>
      </c>
      <c r="BA68" s="45">
        <v>2907027961.0880032</v>
      </c>
      <c r="BB68" s="45">
        <v>2912109933.387001</v>
      </c>
      <c r="BC68" s="45">
        <v>2884680741.8599992</v>
      </c>
      <c r="BD68" s="45">
        <v>2867589800.7090001</v>
      </c>
      <c r="BE68" s="45">
        <v>2729087497.9869995</v>
      </c>
      <c r="BF68" s="45">
        <v>2872572320.157999</v>
      </c>
      <c r="BG68" s="45">
        <v>2884670162.2389998</v>
      </c>
      <c r="BH68" s="45">
        <v>2862209714.7069993</v>
      </c>
      <c r="BI68" s="45">
        <v>2820482532.8039975</v>
      </c>
      <c r="BJ68" s="45">
        <v>2799517159.8369985</v>
      </c>
      <c r="BK68" s="45">
        <v>2781503812.0940003</v>
      </c>
      <c r="BL68" s="45">
        <v>2775561748.2090006</v>
      </c>
      <c r="BM68" s="165">
        <v>2759953762.624999</v>
      </c>
      <c r="BN68" s="45">
        <v>2729087497.9869995</v>
      </c>
    </row>
    <row r="69" spans="1:67" s="46" customFormat="1" ht="35.25" customHeight="1" x14ac:dyDescent="0.3">
      <c r="A69" s="23" t="s">
        <v>349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>
        <v>3890052</v>
      </c>
      <c r="O69" s="44">
        <v>3917147</v>
      </c>
      <c r="P69" s="44">
        <v>3952020</v>
      </c>
      <c r="Q69" s="44">
        <v>3964671</v>
      </c>
      <c r="R69" s="44">
        <v>3945338</v>
      </c>
      <c r="S69" s="44">
        <v>3948432</v>
      </c>
      <c r="T69" s="45">
        <v>3974813</v>
      </c>
      <c r="U69" s="45">
        <v>3984822</v>
      </c>
      <c r="V69" s="45">
        <v>3951210</v>
      </c>
      <c r="W69" s="45">
        <v>3879668</v>
      </c>
      <c r="X69" s="45">
        <v>3832639</v>
      </c>
      <c r="Y69" s="45">
        <v>3782470</v>
      </c>
      <c r="Z69" s="45">
        <v>3732470</v>
      </c>
      <c r="AA69" s="45">
        <v>3720068</v>
      </c>
      <c r="AB69" s="45">
        <v>3692873</v>
      </c>
      <c r="AC69" s="45">
        <v>3640798</v>
      </c>
      <c r="AD69" s="45">
        <v>3645536</v>
      </c>
      <c r="AE69" s="45">
        <v>3665215</v>
      </c>
      <c r="AF69" s="45">
        <v>3643943</v>
      </c>
      <c r="AG69" s="45">
        <v>3636450</v>
      </c>
      <c r="AH69" s="45">
        <v>3638783</v>
      </c>
      <c r="AI69" s="45">
        <v>3677326</v>
      </c>
      <c r="AJ69" s="45">
        <v>3707577</v>
      </c>
      <c r="AK69" s="45">
        <v>3722738</v>
      </c>
      <c r="AL69" s="45">
        <v>3736360</v>
      </c>
      <c r="AM69" s="45">
        <v>3728010</v>
      </c>
      <c r="AN69" s="45">
        <v>3716234</v>
      </c>
      <c r="AO69" s="45">
        <v>3722288</v>
      </c>
      <c r="AP69" s="45">
        <v>3714990</v>
      </c>
      <c r="AQ69" s="45">
        <v>3692055</v>
      </c>
      <c r="AR69" s="45">
        <v>3694179</v>
      </c>
      <c r="AS69" s="45">
        <v>3694268</v>
      </c>
      <c r="AT69" s="45">
        <v>3686101</v>
      </c>
      <c r="AU69" s="45">
        <v>3643333</v>
      </c>
      <c r="AV69" s="45">
        <v>3639895</v>
      </c>
      <c r="AW69" s="45">
        <v>3649824</v>
      </c>
      <c r="AX69" s="45">
        <v>3651708</v>
      </c>
      <c r="AY69" s="45">
        <v>3645925</v>
      </c>
      <c r="AZ69" s="45">
        <v>3642548</v>
      </c>
      <c r="BA69" s="45">
        <v>3622659</v>
      </c>
      <c r="BB69" s="45">
        <v>3600139</v>
      </c>
      <c r="BC69" s="45">
        <v>3539585</v>
      </c>
      <c r="BD69" s="45">
        <v>3493000</v>
      </c>
      <c r="BE69" s="45">
        <v>3061716</v>
      </c>
      <c r="BF69" s="45">
        <v>3469793</v>
      </c>
      <c r="BG69" s="45">
        <v>3413107</v>
      </c>
      <c r="BH69" s="45">
        <v>3356235</v>
      </c>
      <c r="BI69" s="45">
        <v>3282058</v>
      </c>
      <c r="BJ69" s="45">
        <v>3231232</v>
      </c>
      <c r="BK69" s="45">
        <v>3186861</v>
      </c>
      <c r="BL69" s="45">
        <v>3160791</v>
      </c>
      <c r="BM69" s="45">
        <v>3117193</v>
      </c>
      <c r="BN69" s="45">
        <v>3061716</v>
      </c>
    </row>
    <row r="70" spans="1:67" s="46" customFormat="1" ht="35.25" customHeight="1" x14ac:dyDescent="0.3">
      <c r="A70" s="47" t="s">
        <v>350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>
        <f t="shared" ref="N70:BN70" si="5">N69/N67</f>
        <v>8.2455662127073293</v>
      </c>
      <c r="O70" s="52">
        <f t="shared" si="5"/>
        <v>8.2671102922399289</v>
      </c>
      <c r="P70" s="52">
        <f t="shared" si="5"/>
        <v>8.2896757142257833</v>
      </c>
      <c r="Q70" s="52">
        <f t="shared" si="5"/>
        <v>8.2918969000581431</v>
      </c>
      <c r="R70" s="52">
        <f t="shared" si="5"/>
        <v>8.2722240626664263</v>
      </c>
      <c r="S70" s="52">
        <f t="shared" si="5"/>
        <v>8.2745474435116453</v>
      </c>
      <c r="T70" s="53">
        <f t="shared" si="5"/>
        <v>8.3292743236730153</v>
      </c>
      <c r="U70" s="53">
        <f t="shared" si="5"/>
        <v>8.3696637072230171</v>
      </c>
      <c r="V70" s="53">
        <f t="shared" si="5"/>
        <v>8.3353057698514661</v>
      </c>
      <c r="W70" s="53">
        <f t="shared" si="5"/>
        <v>8.2291898220815689</v>
      </c>
      <c r="X70" s="53">
        <f t="shared" si="5"/>
        <v>8.2339827183940404</v>
      </c>
      <c r="Y70" s="53">
        <f t="shared" si="5"/>
        <v>8.1537025540207289</v>
      </c>
      <c r="Z70" s="53">
        <f t="shared" si="5"/>
        <v>8.0719681487200443</v>
      </c>
      <c r="AA70" s="53">
        <f t="shared" si="5"/>
        <v>8.0135020733480538</v>
      </c>
      <c r="AB70" s="53">
        <f t="shared" si="5"/>
        <v>7.9165167843216278</v>
      </c>
      <c r="AC70" s="53">
        <f t="shared" si="5"/>
        <v>7.7791005997568492</v>
      </c>
      <c r="AD70" s="53">
        <f t="shared" si="5"/>
        <v>7.700117649792265</v>
      </c>
      <c r="AE70" s="53">
        <f t="shared" si="5"/>
        <v>7.6488516961090181</v>
      </c>
      <c r="AF70" s="53">
        <f t="shared" si="5"/>
        <v>7.5948390135725479</v>
      </c>
      <c r="AG70" s="53">
        <f t="shared" si="5"/>
        <v>7.5369807308474321</v>
      </c>
      <c r="AH70" s="53">
        <f t="shared" si="5"/>
        <v>7.5118299281389413</v>
      </c>
      <c r="AI70" s="53">
        <f t="shared" si="5"/>
        <v>7.551845797463363</v>
      </c>
      <c r="AJ70" s="53">
        <f t="shared" si="5"/>
        <v>7.5452491864731703</v>
      </c>
      <c r="AK70" s="53">
        <f t="shared" si="5"/>
        <v>7.5588435353430752</v>
      </c>
      <c r="AL70" s="53">
        <f t="shared" si="5"/>
        <v>7.5683077265867915</v>
      </c>
      <c r="AM70" s="53">
        <f t="shared" si="5"/>
        <v>7.5382472004626466</v>
      </c>
      <c r="AN70" s="53">
        <f t="shared" si="5"/>
        <v>7.5005732046986635</v>
      </c>
      <c r="AO70" s="53">
        <f t="shared" si="5"/>
        <v>7.4905680880606926</v>
      </c>
      <c r="AP70" s="53">
        <f t="shared" si="5"/>
        <v>7.4732350846700708</v>
      </c>
      <c r="AQ70" s="53">
        <f t="shared" si="5"/>
        <v>7.4448900826346289</v>
      </c>
      <c r="AR70" s="53">
        <f t="shared" si="5"/>
        <v>7.4291440005630918</v>
      </c>
      <c r="AS70" s="53">
        <f t="shared" si="5"/>
        <v>7.4321029877139795</v>
      </c>
      <c r="AT70" s="53">
        <f t="shared" si="5"/>
        <v>7.4613049031534588</v>
      </c>
      <c r="AU70" s="53">
        <f t="shared" si="5"/>
        <v>7.4041250396286689</v>
      </c>
      <c r="AV70" s="53">
        <f t="shared" si="5"/>
        <v>7.4010337346408868</v>
      </c>
      <c r="AW70" s="53">
        <f t="shared" si="5"/>
        <v>7.4251176378442931</v>
      </c>
      <c r="AX70" s="53">
        <f t="shared" si="5"/>
        <v>7.4322011820831362</v>
      </c>
      <c r="AY70" s="53">
        <f t="shared" si="5"/>
        <v>7.4264015431589536</v>
      </c>
      <c r="AZ70" s="53">
        <f t="shared" si="5"/>
        <v>7.3738327027448314</v>
      </c>
      <c r="BA70" s="53">
        <f t="shared" si="5"/>
        <v>7.3323530304716993</v>
      </c>
      <c r="BB70" s="53">
        <f t="shared" si="5"/>
        <v>7.2948040711540134</v>
      </c>
      <c r="BC70" s="53">
        <f t="shared" si="5"/>
        <v>7.2081526841298187</v>
      </c>
      <c r="BD70" s="53">
        <f t="shared" si="5"/>
        <v>7.1530084410823918</v>
      </c>
      <c r="BE70" s="53">
        <f t="shared" si="5"/>
        <v>5.5143996455471864</v>
      </c>
      <c r="BF70" s="53">
        <f t="shared" si="5"/>
        <v>7.0820195777476611</v>
      </c>
      <c r="BG70" s="53">
        <f t="shared" si="5"/>
        <v>7.0447418935375339</v>
      </c>
      <c r="BH70" s="53">
        <f t="shared" si="5"/>
        <v>6.9796800718715293</v>
      </c>
      <c r="BI70" s="53">
        <f t="shared" si="5"/>
        <v>6.8748020544444541</v>
      </c>
      <c r="BJ70" s="53">
        <f t="shared" si="5"/>
        <v>6.8190599194264889</v>
      </c>
      <c r="BK70" s="53">
        <f t="shared" si="5"/>
        <v>6.7553735861215216</v>
      </c>
      <c r="BL70" s="53">
        <f t="shared" si="5"/>
        <v>6.5023472536515117</v>
      </c>
      <c r="BM70" s="53">
        <f t="shared" si="5"/>
        <v>5.8188176790010999</v>
      </c>
      <c r="BN70" s="53">
        <f t="shared" si="5"/>
        <v>5.5143996455471864</v>
      </c>
    </row>
    <row r="71" spans="1:67" s="49" customFormat="1" ht="35.25" customHeight="1" x14ac:dyDescent="0.35">
      <c r="A71" s="47" t="s">
        <v>351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>
        <f t="shared" ref="O71:BN71" si="6">O70/N70-1</f>
        <v>2.6128077777602954E-3</v>
      </c>
      <c r="P71" s="48">
        <f t="shared" si="6"/>
        <v>2.7295416642785231E-3</v>
      </c>
      <c r="Q71" s="48">
        <f t="shared" si="6"/>
        <v>2.6794604625468565E-4</v>
      </c>
      <c r="R71" s="48">
        <f t="shared" si="6"/>
        <v>-2.3725376266531262E-3</v>
      </c>
      <c r="S71" s="48">
        <f t="shared" si="6"/>
        <v>2.8086531839788265E-4</v>
      </c>
      <c r="T71" s="54">
        <f t="shared" si="6"/>
        <v>6.6138819717909136E-3</v>
      </c>
      <c r="U71" s="54">
        <f t="shared" si="6"/>
        <v>4.8490879253682007E-3</v>
      </c>
      <c r="V71" s="54">
        <f t="shared" si="6"/>
        <v>-4.1050558987095753E-3</v>
      </c>
      <c r="W71" s="54">
        <f t="shared" si="6"/>
        <v>-1.2730900425238723E-2</v>
      </c>
      <c r="X71" s="54">
        <f t="shared" si="6"/>
        <v>5.8242626748139514E-4</v>
      </c>
      <c r="Y71" s="54">
        <f t="shared" si="6"/>
        <v>-9.7498582543745771E-3</v>
      </c>
      <c r="Z71" s="54">
        <f t="shared" si="6"/>
        <v>-1.0024207378080074E-2</v>
      </c>
      <c r="AA71" s="54">
        <f t="shared" si="6"/>
        <v>-7.2431003560465834E-3</v>
      </c>
      <c r="AB71" s="54">
        <f t="shared" si="6"/>
        <v>-1.2102734626972533E-2</v>
      </c>
      <c r="AC71" s="54">
        <f t="shared" si="6"/>
        <v>-1.7358162473289585E-2</v>
      </c>
      <c r="AD71" s="54">
        <f t="shared" si="6"/>
        <v>-1.0153223878741624E-2</v>
      </c>
      <c r="AE71" s="54">
        <f t="shared" si="6"/>
        <v>-6.6578143367238551E-3</v>
      </c>
      <c r="AF71" s="54">
        <f t="shared" si="6"/>
        <v>-7.0615413505724645E-3</v>
      </c>
      <c r="AG71" s="54">
        <f t="shared" si="6"/>
        <v>-7.6181052187832554E-3</v>
      </c>
      <c r="AH71" s="54">
        <f t="shared" si="6"/>
        <v>-3.3369864680100614E-3</v>
      </c>
      <c r="AI71" s="54">
        <f t="shared" si="6"/>
        <v>5.327046765865262E-3</v>
      </c>
      <c r="AJ71" s="54">
        <f t="shared" si="6"/>
        <v>-8.7350975736399938E-4</v>
      </c>
      <c r="AK71" s="54">
        <f t="shared" si="6"/>
        <v>1.8017097293852036E-3</v>
      </c>
      <c r="AL71" s="54">
        <f t="shared" si="6"/>
        <v>1.2520686794830205E-3</v>
      </c>
      <c r="AM71" s="54">
        <f t="shared" si="6"/>
        <v>-3.9718953311774774E-3</v>
      </c>
      <c r="AN71" s="54">
        <f t="shared" si="6"/>
        <v>-4.9977129645829566E-3</v>
      </c>
      <c r="AO71" s="54">
        <f t="shared" si="6"/>
        <v>-1.3339136043233335E-3</v>
      </c>
      <c r="AP71" s="54">
        <f t="shared" si="6"/>
        <v>-2.313977149243085E-3</v>
      </c>
      <c r="AQ71" s="54">
        <f t="shared" si="6"/>
        <v>-3.7928690472465165E-3</v>
      </c>
      <c r="AR71" s="54">
        <f t="shared" si="6"/>
        <v>-2.1150187439658019E-3</v>
      </c>
      <c r="AS71" s="54">
        <f t="shared" si="6"/>
        <v>3.9829449404438222E-4</v>
      </c>
      <c r="AT71" s="54">
        <f t="shared" si="6"/>
        <v>3.9291591475190124E-3</v>
      </c>
      <c r="AU71" s="54">
        <f t="shared" si="6"/>
        <v>-7.6635205593358346E-3</v>
      </c>
      <c r="AV71" s="54">
        <f t="shared" si="6"/>
        <v>-4.1751118075894489E-4</v>
      </c>
      <c r="AW71" s="54">
        <f t="shared" si="6"/>
        <v>3.2541269323878019E-3</v>
      </c>
      <c r="AX71" s="54">
        <f t="shared" si="6"/>
        <v>9.5399757745795455E-4</v>
      </c>
      <c r="AY71" s="54">
        <f t="shared" si="6"/>
        <v>-7.8033933448462545E-4</v>
      </c>
      <c r="AZ71" s="54">
        <f t="shared" si="6"/>
        <v>-7.078642342272401E-3</v>
      </c>
      <c r="BA71" s="54">
        <f t="shared" si="6"/>
        <v>-5.625252693581162E-3</v>
      </c>
      <c r="BB71" s="54">
        <f t="shared" si="6"/>
        <v>-5.1209971971671875E-3</v>
      </c>
      <c r="BC71" s="54">
        <f t="shared" si="6"/>
        <v>-1.187850779527333E-2</v>
      </c>
      <c r="BD71" s="54">
        <f t="shared" si="6"/>
        <v>-7.6502601240451273E-3</v>
      </c>
      <c r="BE71" s="54">
        <f t="shared" si="6"/>
        <v>-0.22907966753178488</v>
      </c>
      <c r="BF71" s="54">
        <f t="shared" si="6"/>
        <v>0.28427753390458554</v>
      </c>
      <c r="BG71" s="54">
        <f t="shared" si="6"/>
        <v>-5.2637081556872189E-3</v>
      </c>
      <c r="BH71" s="54">
        <f t="shared" si="6"/>
        <v>-9.2355153175575078E-3</v>
      </c>
      <c r="BI71" s="54">
        <f t="shared" si="6"/>
        <v>-1.5026192654551407E-2</v>
      </c>
      <c r="BJ71" s="54">
        <f t="shared" si="6"/>
        <v>-8.1081803630882465E-3</v>
      </c>
      <c r="BK71" s="54">
        <f t="shared" si="6"/>
        <v>-9.3394594060589586E-3</v>
      </c>
      <c r="BL71" s="54">
        <f t="shared" si="6"/>
        <v>-3.7455564706271205E-2</v>
      </c>
      <c r="BM71" s="54">
        <f t="shared" si="6"/>
        <v>-0.10512043543453686</v>
      </c>
      <c r="BN71" s="54">
        <f t="shared" si="6"/>
        <v>-5.2316131944208255E-2</v>
      </c>
    </row>
    <row r="72" spans="1:67" s="46" customFormat="1" ht="35.25" customHeight="1" x14ac:dyDescent="0.3">
      <c r="A72" s="47" t="s">
        <v>352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>
        <f t="shared" ref="N72:BN72" si="7">N70/12</f>
        <v>0.68713051772561073</v>
      </c>
      <c r="O72" s="52">
        <f t="shared" si="7"/>
        <v>0.6889258576866607</v>
      </c>
      <c r="P72" s="52">
        <f t="shared" si="7"/>
        <v>0.69080630951881528</v>
      </c>
      <c r="Q72" s="52">
        <f t="shared" si="7"/>
        <v>0.69099140833817863</v>
      </c>
      <c r="R72" s="52">
        <f t="shared" si="7"/>
        <v>0.68935200522220219</v>
      </c>
      <c r="S72" s="52">
        <f t="shared" si="7"/>
        <v>0.68954562029263711</v>
      </c>
      <c r="T72" s="55">
        <f t="shared" si="7"/>
        <v>0.69410619363941795</v>
      </c>
      <c r="U72" s="55">
        <f t="shared" si="7"/>
        <v>0.69747197560191809</v>
      </c>
      <c r="V72" s="55">
        <f t="shared" si="7"/>
        <v>0.69460881415428888</v>
      </c>
      <c r="W72" s="55">
        <f t="shared" si="7"/>
        <v>0.68576581850679741</v>
      </c>
      <c r="X72" s="55">
        <f t="shared" si="7"/>
        <v>0.68616522653283674</v>
      </c>
      <c r="Y72" s="55">
        <f t="shared" si="7"/>
        <v>0.67947521283506074</v>
      </c>
      <c r="Z72" s="55">
        <f t="shared" si="7"/>
        <v>0.67266401239333706</v>
      </c>
      <c r="AA72" s="55">
        <f t="shared" si="7"/>
        <v>0.66779183944567111</v>
      </c>
      <c r="AB72" s="55">
        <f t="shared" si="7"/>
        <v>0.65970973202680228</v>
      </c>
      <c r="AC72" s="55">
        <f t="shared" si="7"/>
        <v>0.64825838331307073</v>
      </c>
      <c r="AD72" s="55">
        <f t="shared" si="7"/>
        <v>0.64167647081602208</v>
      </c>
      <c r="AE72" s="55">
        <f t="shared" si="7"/>
        <v>0.63740430800908487</v>
      </c>
      <c r="AF72" s="55">
        <f t="shared" si="7"/>
        <v>0.63290325113104562</v>
      </c>
      <c r="AG72" s="55">
        <f t="shared" si="7"/>
        <v>0.62808172757061931</v>
      </c>
      <c r="AH72" s="55">
        <f t="shared" si="7"/>
        <v>0.62598582734491182</v>
      </c>
      <c r="AI72" s="55">
        <f t="shared" si="7"/>
        <v>0.62932048312194688</v>
      </c>
      <c r="AJ72" s="55">
        <f t="shared" si="7"/>
        <v>0.6287707655394309</v>
      </c>
      <c r="AK72" s="55">
        <f t="shared" si="7"/>
        <v>0.62990362794525623</v>
      </c>
      <c r="AL72" s="55">
        <f t="shared" si="7"/>
        <v>0.63069231054889929</v>
      </c>
      <c r="AM72" s="55">
        <f t="shared" si="7"/>
        <v>0.62818726670522052</v>
      </c>
      <c r="AN72" s="55">
        <f t="shared" si="7"/>
        <v>0.62504776705822196</v>
      </c>
      <c r="AO72" s="55">
        <f t="shared" si="7"/>
        <v>0.62421400733839105</v>
      </c>
      <c r="AP72" s="55">
        <f t="shared" si="7"/>
        <v>0.62276959038917257</v>
      </c>
      <c r="AQ72" s="55">
        <f t="shared" si="7"/>
        <v>0.62040750688621904</v>
      </c>
      <c r="AR72" s="55">
        <f t="shared" si="7"/>
        <v>0.61909533338025768</v>
      </c>
      <c r="AS72" s="55">
        <f t="shared" si="7"/>
        <v>0.61934191564283159</v>
      </c>
      <c r="AT72" s="55">
        <f t="shared" si="7"/>
        <v>0.62177540859612157</v>
      </c>
      <c r="AU72" s="55">
        <f t="shared" si="7"/>
        <v>0.6170104199690557</v>
      </c>
      <c r="AV72" s="55">
        <f t="shared" si="7"/>
        <v>0.61675281122007386</v>
      </c>
      <c r="AW72" s="55">
        <f t="shared" si="7"/>
        <v>0.61875980315369106</v>
      </c>
      <c r="AX72" s="55">
        <f t="shared" si="7"/>
        <v>0.61935009850692802</v>
      </c>
      <c r="AY72" s="55">
        <f t="shared" si="7"/>
        <v>0.61886679526324617</v>
      </c>
      <c r="AZ72" s="55">
        <f t="shared" si="7"/>
        <v>0.61448605856206928</v>
      </c>
      <c r="BA72" s="55">
        <f t="shared" si="7"/>
        <v>0.61102941920597498</v>
      </c>
      <c r="BB72" s="55">
        <f t="shared" si="7"/>
        <v>0.60790033926283449</v>
      </c>
      <c r="BC72" s="55">
        <f t="shared" si="7"/>
        <v>0.60067939034415152</v>
      </c>
      <c r="BD72" s="55">
        <f t="shared" si="7"/>
        <v>0.59608403675686594</v>
      </c>
      <c r="BE72" s="55">
        <f t="shared" si="7"/>
        <v>0.45953330379559887</v>
      </c>
      <c r="BF72" s="55">
        <f t="shared" si="7"/>
        <v>0.59016829814563843</v>
      </c>
      <c r="BG72" s="55">
        <f t="shared" si="7"/>
        <v>0.58706182446146116</v>
      </c>
      <c r="BH72" s="55">
        <f t="shared" si="7"/>
        <v>0.58164000598929411</v>
      </c>
      <c r="BI72" s="55">
        <f t="shared" si="7"/>
        <v>0.57290017120370451</v>
      </c>
      <c r="BJ72" s="55">
        <f t="shared" si="7"/>
        <v>0.56825499328554074</v>
      </c>
      <c r="BK72" s="55">
        <f t="shared" si="7"/>
        <v>0.56294779884346013</v>
      </c>
      <c r="BL72" s="55">
        <f t="shared" si="7"/>
        <v>0.54186227113762597</v>
      </c>
      <c r="BM72" s="55">
        <f t="shared" si="7"/>
        <v>0.48490147325009164</v>
      </c>
      <c r="BN72" s="55">
        <f t="shared" si="7"/>
        <v>0.45953330379559887</v>
      </c>
    </row>
    <row r="73" spans="1:67" s="46" customFormat="1" ht="35.25" customHeight="1" x14ac:dyDescent="0.3">
      <c r="A73" s="47" t="s">
        <v>353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>
        <f t="shared" ref="N73:BN73" si="8">N68/N67</f>
        <v>5253.7075097429715</v>
      </c>
      <c r="O73" s="52">
        <f t="shared" si="8"/>
        <v>5279.332149000762</v>
      </c>
      <c r="P73" s="52">
        <f t="shared" si="8"/>
        <v>5323.5850724042248</v>
      </c>
      <c r="Q73" s="52">
        <f t="shared" si="8"/>
        <v>5356.0902244100844</v>
      </c>
      <c r="R73" s="52">
        <f t="shared" si="8"/>
        <v>5351.1728442396916</v>
      </c>
      <c r="S73" s="52">
        <f t="shared" si="8"/>
        <v>5356.7636765462548</v>
      </c>
      <c r="T73" s="56">
        <f t="shared" si="8"/>
        <v>5427.8706988642107</v>
      </c>
      <c r="U73" s="56">
        <f t="shared" si="8"/>
        <v>5506.3950470150212</v>
      </c>
      <c r="V73" s="56">
        <f t="shared" si="8"/>
        <v>5642.9729415715619</v>
      </c>
      <c r="W73" s="56">
        <f t="shared" si="8"/>
        <v>5608.5564013897338</v>
      </c>
      <c r="X73" s="56">
        <f t="shared" si="8"/>
        <v>5642.8306818371111</v>
      </c>
      <c r="Y73" s="56">
        <f t="shared" si="8"/>
        <v>5611.3070784550737</v>
      </c>
      <c r="Z73" s="56">
        <f t="shared" si="8"/>
        <v>5581.3186847527686</v>
      </c>
      <c r="AA73" s="56">
        <f t="shared" si="8"/>
        <v>5572.345572481011</v>
      </c>
      <c r="AB73" s="56">
        <f t="shared" si="8"/>
        <v>5546.9798649622535</v>
      </c>
      <c r="AC73" s="56">
        <f t="shared" si="8"/>
        <v>5471.7480977409177</v>
      </c>
      <c r="AD73" s="56">
        <f t="shared" si="8"/>
        <v>5441.7348631777277</v>
      </c>
      <c r="AE73" s="56">
        <f t="shared" si="8"/>
        <v>5449.7638162859857</v>
      </c>
      <c r="AF73" s="56">
        <f t="shared" si="8"/>
        <v>5433.3507703421474</v>
      </c>
      <c r="AG73" s="56">
        <f t="shared" si="8"/>
        <v>5391.0294723585012</v>
      </c>
      <c r="AH73" s="56">
        <f t="shared" si="8"/>
        <v>5269.3357941173454</v>
      </c>
      <c r="AI73" s="56">
        <f t="shared" si="8"/>
        <v>5307.734021887537</v>
      </c>
      <c r="AJ73" s="56">
        <f t="shared" si="8"/>
        <v>5324.2506075371666</v>
      </c>
      <c r="AK73" s="56">
        <f t="shared" si="8"/>
        <v>5356.3465116740972</v>
      </c>
      <c r="AL73" s="56">
        <f t="shared" si="8"/>
        <v>5387.7017115083563</v>
      </c>
      <c r="AM73" s="56">
        <f t="shared" si="8"/>
        <v>5409.1468859337701</v>
      </c>
      <c r="AN73" s="56">
        <f t="shared" si="8"/>
        <v>5409.5172072397409</v>
      </c>
      <c r="AO73" s="56">
        <f t="shared" si="8"/>
        <v>5446.8225490612367</v>
      </c>
      <c r="AP73" s="56">
        <f t="shared" si="8"/>
        <v>5480.1162333948914</v>
      </c>
      <c r="AQ73" s="56">
        <f t="shared" si="8"/>
        <v>5518.5419680652876</v>
      </c>
      <c r="AR73" s="56">
        <f t="shared" si="8"/>
        <v>5554.8009207167388</v>
      </c>
      <c r="AS73" s="56">
        <f t="shared" si="8"/>
        <v>5603.1665529634747</v>
      </c>
      <c r="AT73" s="56">
        <f t="shared" si="8"/>
        <v>5665.7638768311181</v>
      </c>
      <c r="AU73" s="56">
        <f t="shared" si="8"/>
        <v>5666.9033634782145</v>
      </c>
      <c r="AV73" s="56">
        <f t="shared" si="8"/>
        <v>5709.3897478573981</v>
      </c>
      <c r="AW73" s="56">
        <f t="shared" si="8"/>
        <v>5773.5534249650609</v>
      </c>
      <c r="AX73" s="56">
        <f t="shared" si="8"/>
        <v>5820.7876972601234</v>
      </c>
      <c r="AY73" s="56">
        <f t="shared" si="8"/>
        <v>5861.4483679607101</v>
      </c>
      <c r="AZ73" s="56">
        <f t="shared" si="8"/>
        <v>5873.5932291819754</v>
      </c>
      <c r="BA73" s="56">
        <f t="shared" si="8"/>
        <v>5883.8977889306125</v>
      </c>
      <c r="BB73" s="56">
        <f t="shared" si="8"/>
        <v>5900.6808897432957</v>
      </c>
      <c r="BC73" s="56">
        <f t="shared" si="8"/>
        <v>5874.4794184334469</v>
      </c>
      <c r="BD73" s="56">
        <f t="shared" si="8"/>
        <v>5872.2857286095768</v>
      </c>
      <c r="BE73" s="56">
        <f t="shared" si="8"/>
        <v>4915.308647688671</v>
      </c>
      <c r="BF73" s="56">
        <f t="shared" si="8"/>
        <v>5863.0625544102977</v>
      </c>
      <c r="BG73" s="56">
        <f t="shared" si="8"/>
        <v>5954.0344738570457</v>
      </c>
      <c r="BH73" s="56">
        <f t="shared" si="8"/>
        <v>5952.2971744402703</v>
      </c>
      <c r="BI73" s="56">
        <f t="shared" si="8"/>
        <v>5907.9574800462451</v>
      </c>
      <c r="BJ73" s="56">
        <f t="shared" si="8"/>
        <v>5907.9865693305701</v>
      </c>
      <c r="BK73" s="56">
        <f t="shared" si="8"/>
        <v>5896.1145095177135</v>
      </c>
      <c r="BL73" s="56">
        <f t="shared" si="8"/>
        <v>5709.8575359164797</v>
      </c>
      <c r="BM73" s="56">
        <f t="shared" si="8"/>
        <v>5151.9645229499583</v>
      </c>
      <c r="BN73" s="56">
        <f t="shared" si="8"/>
        <v>4915.308647688671</v>
      </c>
    </row>
    <row r="74" spans="1:67" s="49" customFormat="1" ht="35.25" customHeight="1" x14ac:dyDescent="0.35">
      <c r="A74" s="47" t="s">
        <v>354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>
        <f t="shared" ref="O74:BN74" si="9">O73/N73-1</f>
        <v>4.877439257946925E-3</v>
      </c>
      <c r="P74" s="48">
        <f t="shared" si="9"/>
        <v>8.3822957439489976E-3</v>
      </c>
      <c r="Q74" s="48">
        <f t="shared" si="9"/>
        <v>6.1058763152590512E-3</v>
      </c>
      <c r="R74" s="48">
        <f t="shared" si="9"/>
        <v>-9.1809136223697241E-4</v>
      </c>
      <c r="S74" s="48">
        <f t="shared" si="9"/>
        <v>1.0447863429754456E-3</v>
      </c>
      <c r="T74" s="54">
        <f t="shared" si="9"/>
        <v>1.3274250389145648E-2</v>
      </c>
      <c r="U74" s="54">
        <f t="shared" si="9"/>
        <v>1.4466878912064329E-2</v>
      </c>
      <c r="V74" s="54">
        <f t="shared" si="9"/>
        <v>2.4803504541610844E-2</v>
      </c>
      <c r="W74" s="54">
        <f t="shared" si="9"/>
        <v>-6.0990085435786989E-3</v>
      </c>
      <c r="X74" s="54">
        <f t="shared" si="9"/>
        <v>6.1110699428617021E-3</v>
      </c>
      <c r="Y74" s="54">
        <f t="shared" si="9"/>
        <v>-5.5864875555284854E-3</v>
      </c>
      <c r="Z74" s="54">
        <f t="shared" si="9"/>
        <v>-5.3442795560854073E-3</v>
      </c>
      <c r="AA74" s="54">
        <f t="shared" si="9"/>
        <v>-1.6077046982231336E-3</v>
      </c>
      <c r="AB74" s="54">
        <f t="shared" si="9"/>
        <v>-4.5520700733324704E-3</v>
      </c>
      <c r="AC74" s="54">
        <f t="shared" si="9"/>
        <v>-1.3562653741820974E-2</v>
      </c>
      <c r="AD74" s="54">
        <f t="shared" si="9"/>
        <v>-5.4851272439938592E-3</v>
      </c>
      <c r="AE74" s="54">
        <f t="shared" si="9"/>
        <v>1.4754399672405327E-3</v>
      </c>
      <c r="AF74" s="54">
        <f t="shared" si="9"/>
        <v>-3.0116985794484963E-3</v>
      </c>
      <c r="AG74" s="54">
        <f t="shared" si="9"/>
        <v>-7.7891709503933315E-3</v>
      </c>
      <c r="AH74" s="54">
        <f t="shared" si="9"/>
        <v>-2.2573365414735203E-2</v>
      </c>
      <c r="AI74" s="54">
        <f t="shared" si="9"/>
        <v>7.2871096605873209E-3</v>
      </c>
      <c r="AJ74" s="54">
        <f t="shared" si="9"/>
        <v>3.1117960284972046E-3</v>
      </c>
      <c r="AK74" s="54">
        <f t="shared" si="9"/>
        <v>6.028248199191566E-3</v>
      </c>
      <c r="AL74" s="54">
        <f t="shared" si="9"/>
        <v>5.8538408159218847E-3</v>
      </c>
      <c r="AM74" s="54">
        <f t="shared" si="9"/>
        <v>3.9803937882467721E-3</v>
      </c>
      <c r="AN74" s="54">
        <f t="shared" si="9"/>
        <v>6.8462053957940583E-5</v>
      </c>
      <c r="AO74" s="54">
        <f t="shared" si="9"/>
        <v>6.8962423802938488E-3</v>
      </c>
      <c r="AP74" s="54">
        <f t="shared" si="9"/>
        <v>6.1124966039867168E-3</v>
      </c>
      <c r="AQ74" s="54">
        <f t="shared" si="9"/>
        <v>7.0118466532218537E-3</v>
      </c>
      <c r="AR74" s="54">
        <f t="shared" si="9"/>
        <v>6.5703863196608925E-3</v>
      </c>
      <c r="AS74" s="54">
        <f t="shared" si="9"/>
        <v>8.7069965129362714E-3</v>
      </c>
      <c r="AT74" s="54">
        <f t="shared" si="9"/>
        <v>1.1171776401066591E-2</v>
      </c>
      <c r="AU74" s="54">
        <f t="shared" si="9"/>
        <v>2.0111792017241115E-4</v>
      </c>
      <c r="AV74" s="54">
        <f t="shared" si="9"/>
        <v>7.497284081637634E-3</v>
      </c>
      <c r="AW74" s="54">
        <f t="shared" si="9"/>
        <v>1.1238272379590519E-2</v>
      </c>
      <c r="AX74" s="54">
        <f t="shared" si="9"/>
        <v>8.1811440578032357E-3</v>
      </c>
      <c r="AY74" s="54">
        <f t="shared" si="9"/>
        <v>6.9854241067279776E-3</v>
      </c>
      <c r="AZ74" s="54">
        <f t="shared" si="9"/>
        <v>2.0719897982297564E-3</v>
      </c>
      <c r="BA74" s="54">
        <f t="shared" si="9"/>
        <v>1.7543877055430368E-3</v>
      </c>
      <c r="BB74" s="54">
        <f t="shared" si="9"/>
        <v>2.852378034889913E-3</v>
      </c>
      <c r="BC74" s="54">
        <f t="shared" si="9"/>
        <v>-4.4404148943882893E-3</v>
      </c>
      <c r="BD74" s="54">
        <f t="shared" si="9"/>
        <v>-3.7342710181031968E-4</v>
      </c>
      <c r="BE74" s="54">
        <f t="shared" si="9"/>
        <v>-0.16296500632769717</v>
      </c>
      <c r="BF74" s="54">
        <f t="shared" si="9"/>
        <v>0.19281676383990454</v>
      </c>
      <c r="BG74" s="54">
        <f t="shared" si="9"/>
        <v>1.5516109303373771E-2</v>
      </c>
      <c r="BH74" s="54">
        <f t="shared" si="9"/>
        <v>-2.9178524652540005E-4</v>
      </c>
      <c r="BI74" s="54">
        <f t="shared" si="9"/>
        <v>-7.44917350303409E-3</v>
      </c>
      <c r="BJ74" s="54">
        <f t="shared" si="9"/>
        <v>4.9237463917162216E-6</v>
      </c>
      <c r="BK74" s="54">
        <f t="shared" si="9"/>
        <v>-2.009493365216275E-3</v>
      </c>
      <c r="BL74" s="54">
        <f t="shared" si="9"/>
        <v>-3.1589782271116196E-2</v>
      </c>
      <c r="BM74" s="54">
        <f t="shared" si="9"/>
        <v>-9.7706993468266057E-2</v>
      </c>
      <c r="BN74" s="54">
        <f t="shared" si="9"/>
        <v>-4.5935074709284041E-2</v>
      </c>
    </row>
    <row r="75" spans="1:67" s="41" customFormat="1" ht="9" customHeight="1" x14ac:dyDescent="0.3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3"/>
    </row>
    <row r="76" spans="1:67" s="41" customFormat="1" ht="2.4500000000000002" customHeight="1" x14ac:dyDescent="0.3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3"/>
    </row>
    <row r="77" spans="1:67" s="41" customFormat="1" ht="2.4500000000000002" customHeight="1" x14ac:dyDescent="0.3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3"/>
    </row>
    <row r="78" spans="1:67" s="41" customFormat="1" ht="4.5" customHeight="1" x14ac:dyDescent="0.3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3"/>
    </row>
    <row r="79" spans="1:67" s="41" customFormat="1" ht="2.4500000000000002" customHeight="1" x14ac:dyDescent="0.3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3"/>
    </row>
    <row r="80" spans="1:67" s="41" customFormat="1" ht="2.4500000000000002" customHeight="1" x14ac:dyDescent="0.3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3"/>
    </row>
    <row r="81" spans="1:67" s="41" customFormat="1" ht="2.4500000000000002" customHeight="1" x14ac:dyDescent="0.3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3"/>
    </row>
    <row r="82" spans="1:67" s="41" customFormat="1" ht="2.4500000000000002" customHeight="1" x14ac:dyDescent="0.3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3"/>
    </row>
    <row r="83" spans="1:67" s="41" customFormat="1" ht="2.4500000000000002" customHeight="1" x14ac:dyDescent="0.3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3"/>
    </row>
    <row r="84" spans="1:67" s="41" customFormat="1" ht="2.4500000000000002" customHeight="1" x14ac:dyDescent="0.3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3"/>
    </row>
    <row r="85" spans="1:67" s="41" customFormat="1" ht="2.4500000000000002" customHeight="1" x14ac:dyDescent="0.3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3"/>
    </row>
    <row r="86" spans="1:67" s="41" customFormat="1" ht="2.4500000000000002" customHeight="1" x14ac:dyDescent="0.3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3"/>
    </row>
    <row r="87" spans="1:67" s="41" customFormat="1" ht="2.4500000000000002" customHeight="1" x14ac:dyDescent="0.3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3"/>
    </row>
    <row r="88" spans="1:67" s="41" customFormat="1" ht="2.4500000000000002" customHeight="1" x14ac:dyDescent="0.3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3"/>
    </row>
    <row r="89" spans="1:67" s="41" customFormat="1" ht="2.4500000000000002" customHeight="1" x14ac:dyDescent="0.3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3"/>
    </row>
    <row r="90" spans="1:67" s="41" customFormat="1" ht="2.4500000000000002" customHeight="1" x14ac:dyDescent="0.3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3"/>
    </row>
    <row r="91" spans="1:67" s="49" customFormat="1" ht="2.4500000000000002" customHeight="1" x14ac:dyDescent="0.3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40"/>
      <c r="BD91" s="41"/>
      <c r="BE91" s="41"/>
      <c r="BF91" s="41"/>
      <c r="BG91" s="41"/>
      <c r="BH91" s="41"/>
      <c r="BI91" s="41"/>
      <c r="BJ91" s="41"/>
      <c r="BK91" s="41"/>
    </row>
    <row r="92" spans="1:67" ht="26.25" customHeight="1" x14ac:dyDescent="0.3">
      <c r="A92" s="143" t="s">
        <v>355</v>
      </c>
      <c r="B92" s="145">
        <v>2020</v>
      </c>
      <c r="C92" s="146"/>
      <c r="D92" s="146"/>
      <c r="E92" s="146"/>
      <c r="F92" s="146"/>
      <c r="G92" s="147"/>
      <c r="H92" s="148">
        <v>2021</v>
      </c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2">
        <v>2022</v>
      </c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>
        <v>2023</v>
      </c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62">
        <v>2024</v>
      </c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2">
        <v>2025</v>
      </c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</row>
    <row r="93" spans="1:67" ht="26.25" customHeight="1" x14ac:dyDescent="0.3">
      <c r="A93" s="144"/>
      <c r="B93" s="43">
        <v>44013</v>
      </c>
      <c r="C93" s="43">
        <v>44044</v>
      </c>
      <c r="D93" s="43">
        <v>44075</v>
      </c>
      <c r="E93" s="43">
        <v>44105</v>
      </c>
      <c r="F93" s="43">
        <v>44136</v>
      </c>
      <c r="G93" s="43">
        <v>44166</v>
      </c>
      <c r="H93" s="43">
        <v>44197</v>
      </c>
      <c r="I93" s="43">
        <v>44228</v>
      </c>
      <c r="J93" s="43">
        <v>44256</v>
      </c>
      <c r="K93" s="43">
        <v>44287</v>
      </c>
      <c r="L93" s="43">
        <v>44317</v>
      </c>
      <c r="M93" s="43">
        <v>44348</v>
      </c>
      <c r="N93" s="43">
        <v>44378</v>
      </c>
      <c r="O93" s="43">
        <v>44409</v>
      </c>
      <c r="P93" s="43">
        <v>44440</v>
      </c>
      <c r="Q93" s="43">
        <v>44470</v>
      </c>
      <c r="R93" s="43">
        <v>44501</v>
      </c>
      <c r="S93" s="43">
        <v>44531</v>
      </c>
      <c r="T93" s="18">
        <v>44562</v>
      </c>
      <c r="U93" s="18">
        <v>44593</v>
      </c>
      <c r="V93" s="18">
        <v>44621</v>
      </c>
      <c r="W93" s="18">
        <v>44652</v>
      </c>
      <c r="X93" s="18">
        <v>44682</v>
      </c>
      <c r="Y93" s="18">
        <v>44713</v>
      </c>
      <c r="Z93" s="18">
        <v>44743</v>
      </c>
      <c r="AA93" s="18">
        <v>44774</v>
      </c>
      <c r="AB93" s="18">
        <v>44805</v>
      </c>
      <c r="AC93" s="18">
        <v>44835</v>
      </c>
      <c r="AD93" s="18">
        <v>44866</v>
      </c>
      <c r="AE93" s="18">
        <v>44896</v>
      </c>
      <c r="AF93" s="18">
        <v>44927</v>
      </c>
      <c r="AG93" s="18">
        <v>44958</v>
      </c>
      <c r="AH93" s="18">
        <v>44986</v>
      </c>
      <c r="AI93" s="18">
        <v>45017</v>
      </c>
      <c r="AJ93" s="18">
        <v>45047</v>
      </c>
      <c r="AK93" s="18">
        <v>45078</v>
      </c>
      <c r="AL93" s="18">
        <v>45108</v>
      </c>
      <c r="AM93" s="18">
        <v>45139</v>
      </c>
      <c r="AN93" s="18">
        <v>45170</v>
      </c>
      <c r="AO93" s="18">
        <v>45200</v>
      </c>
      <c r="AP93" s="18">
        <v>45231</v>
      </c>
      <c r="AQ93" s="18">
        <v>45261</v>
      </c>
      <c r="AR93" s="18">
        <v>45292</v>
      </c>
      <c r="AS93" s="18">
        <v>45323</v>
      </c>
      <c r="AT93" s="18">
        <v>45352</v>
      </c>
      <c r="AU93" s="18">
        <v>45383</v>
      </c>
      <c r="AV93" s="18">
        <v>45413</v>
      </c>
      <c r="AW93" s="18">
        <v>45444</v>
      </c>
      <c r="AX93" s="18">
        <v>45474</v>
      </c>
      <c r="AY93" s="18">
        <v>45505</v>
      </c>
      <c r="AZ93" s="18">
        <v>45536</v>
      </c>
      <c r="BA93" s="18">
        <v>45566</v>
      </c>
      <c r="BB93" s="18">
        <v>45597</v>
      </c>
      <c r="BC93" s="18">
        <v>45627</v>
      </c>
      <c r="BD93" s="18">
        <v>45658</v>
      </c>
      <c r="BE93" s="18">
        <v>45689</v>
      </c>
      <c r="BF93" s="18">
        <v>45717</v>
      </c>
      <c r="BG93" s="18">
        <v>45748</v>
      </c>
      <c r="BH93" s="18">
        <v>45778</v>
      </c>
      <c r="BI93" s="18">
        <v>45809</v>
      </c>
      <c r="BJ93" s="18">
        <v>45839</v>
      </c>
      <c r="BK93" s="18">
        <v>45870</v>
      </c>
      <c r="BL93" s="18">
        <v>45901</v>
      </c>
      <c r="BM93" s="18">
        <v>45931</v>
      </c>
      <c r="BN93" s="18">
        <v>45962</v>
      </c>
      <c r="BO93" s="18">
        <v>45992</v>
      </c>
    </row>
    <row r="94" spans="1:67" s="46" customFormat="1" ht="35.25" customHeight="1" x14ac:dyDescent="0.3">
      <c r="A94" s="23" t="s">
        <v>356</v>
      </c>
      <c r="B94" s="44">
        <v>1303</v>
      </c>
      <c r="C94" s="44">
        <v>9087</v>
      </c>
      <c r="D94" s="44">
        <v>10982</v>
      </c>
      <c r="E94" s="44">
        <v>11558</v>
      </c>
      <c r="F94" s="44">
        <v>11762</v>
      </c>
      <c r="G94" s="44">
        <v>17272</v>
      </c>
      <c r="H94" s="44">
        <v>16262</v>
      </c>
      <c r="I94" s="44">
        <v>18975</v>
      </c>
      <c r="J94" s="44">
        <v>23929</v>
      </c>
      <c r="K94" s="44">
        <v>23306</v>
      </c>
      <c r="L94" s="44">
        <v>20676</v>
      </c>
      <c r="M94" s="44">
        <v>20522</v>
      </c>
      <c r="N94" s="44">
        <v>22404</v>
      </c>
      <c r="O94" s="44">
        <v>24616</v>
      </c>
      <c r="P94" s="44">
        <v>28423</v>
      </c>
      <c r="Q94" s="44">
        <v>28668</v>
      </c>
      <c r="R94" s="44">
        <v>24005</v>
      </c>
      <c r="S94" s="44">
        <v>27295</v>
      </c>
      <c r="T94" s="45">
        <v>24296</v>
      </c>
      <c r="U94" s="45">
        <v>29109</v>
      </c>
      <c r="V94" s="45">
        <v>30606</v>
      </c>
      <c r="W94" s="45">
        <v>28788</v>
      </c>
      <c r="X94" s="45">
        <v>33957</v>
      </c>
      <c r="Y94" s="45">
        <v>28903</v>
      </c>
      <c r="Z94" s="45">
        <v>30532</v>
      </c>
      <c r="AA94" s="45">
        <v>29636</v>
      </c>
      <c r="AB94" s="45">
        <v>30767</v>
      </c>
      <c r="AC94" s="45">
        <v>31597</v>
      </c>
      <c r="AD94" s="45">
        <v>33201</v>
      </c>
      <c r="AE94" s="45">
        <v>40709</v>
      </c>
      <c r="AF94" s="45">
        <v>29093</v>
      </c>
      <c r="AG94" s="45">
        <v>33739</v>
      </c>
      <c r="AH94" s="45">
        <v>36969</v>
      </c>
      <c r="AI94" s="45">
        <v>42542</v>
      </c>
      <c r="AJ94" s="45">
        <v>36543</v>
      </c>
      <c r="AK94" s="45">
        <v>33786</v>
      </c>
      <c r="AL94" s="45">
        <v>34098</v>
      </c>
      <c r="AM94" s="45">
        <v>36519</v>
      </c>
      <c r="AN94" s="45">
        <v>37503</v>
      </c>
      <c r="AO94" s="45">
        <v>43610</v>
      </c>
      <c r="AP94" s="45">
        <v>39722</v>
      </c>
      <c r="AQ94" s="45">
        <v>45046</v>
      </c>
      <c r="AR94" s="45">
        <v>39558</v>
      </c>
      <c r="AS94" s="45">
        <v>41908</v>
      </c>
      <c r="AT94" s="45">
        <v>50349</v>
      </c>
      <c r="AU94" s="45">
        <v>39523</v>
      </c>
      <c r="AV94" s="45">
        <v>38463</v>
      </c>
      <c r="AW94" s="45">
        <v>33883</v>
      </c>
      <c r="AX94" s="45">
        <v>43397</v>
      </c>
      <c r="AY94" s="45">
        <v>34848</v>
      </c>
      <c r="AZ94" s="45">
        <v>34890</v>
      </c>
      <c r="BA94" s="45">
        <v>36312</v>
      </c>
      <c r="BB94" s="45">
        <v>33826</v>
      </c>
      <c r="BC94" s="45">
        <v>35052</v>
      </c>
      <c r="BD94" s="45">
        <v>35052</v>
      </c>
      <c r="BE94" s="45">
        <v>35052</v>
      </c>
      <c r="BF94" s="45">
        <v>35052</v>
      </c>
      <c r="BG94" s="45">
        <v>35052</v>
      </c>
      <c r="BH94" s="45">
        <v>35052</v>
      </c>
      <c r="BI94" s="45">
        <v>35052</v>
      </c>
      <c r="BJ94" s="45">
        <v>35052</v>
      </c>
      <c r="BK94" s="45">
        <v>35052</v>
      </c>
      <c r="BL94" s="45">
        <v>35052</v>
      </c>
      <c r="BM94" s="165">
        <v>35052</v>
      </c>
      <c r="BN94" s="45">
        <v>35052</v>
      </c>
    </row>
    <row r="95" spans="1:67" s="49" customFormat="1" ht="35.25" customHeight="1" x14ac:dyDescent="0.35">
      <c r="A95" s="47" t="s">
        <v>357</v>
      </c>
      <c r="B95" s="48">
        <f t="shared" ref="B95:BM95" si="10">+B94/B32</f>
        <v>1.1918155292740261E-2</v>
      </c>
      <c r="C95" s="48">
        <f t="shared" si="10"/>
        <v>6.6184021733588741E-2</v>
      </c>
      <c r="D95" s="48">
        <f t="shared" si="10"/>
        <v>6.8887648272790578E-2</v>
      </c>
      <c r="E95" s="48">
        <f t="shared" si="10"/>
        <v>6.8091574271541513E-2</v>
      </c>
      <c r="F95" s="48">
        <f t="shared" si="10"/>
        <v>7.0863532573005344E-2</v>
      </c>
      <c r="G95" s="48">
        <f t="shared" si="10"/>
        <v>9.878972294035554E-2</v>
      </c>
      <c r="H95" s="48">
        <f t="shared" si="10"/>
        <v>0.10217198720808228</v>
      </c>
      <c r="I95" s="48">
        <f t="shared" si="10"/>
        <v>0.11951927740440033</v>
      </c>
      <c r="J95" s="48">
        <f t="shared" si="10"/>
        <v>0.13628545392413716</v>
      </c>
      <c r="K95" s="48">
        <f t="shared" si="10"/>
        <v>0.13712476906602653</v>
      </c>
      <c r="L95" s="48">
        <f t="shared" si="10"/>
        <v>0.13088726830750533</v>
      </c>
      <c r="M95" s="48">
        <f t="shared" si="10"/>
        <v>0.12986799306425686</v>
      </c>
      <c r="N95" s="48">
        <f t="shared" si="10"/>
        <v>0.14574645944873438</v>
      </c>
      <c r="O95" s="48">
        <f t="shared" si="10"/>
        <v>0.16119547636354112</v>
      </c>
      <c r="P95" s="48">
        <f t="shared" si="10"/>
        <v>0.16475000289818109</v>
      </c>
      <c r="Q95" s="48">
        <f t="shared" si="10"/>
        <v>0.16319234929128479</v>
      </c>
      <c r="R95" s="48">
        <f t="shared" si="10"/>
        <v>0.14928946795609316</v>
      </c>
      <c r="S95" s="48">
        <f t="shared" si="10"/>
        <v>0.15500244187763354</v>
      </c>
      <c r="T95" s="48">
        <f t="shared" si="10"/>
        <v>0.14491923746808866</v>
      </c>
      <c r="U95" s="48">
        <f t="shared" si="10"/>
        <v>0.18014555716460584</v>
      </c>
      <c r="V95" s="48">
        <f t="shared" si="10"/>
        <v>0.18451243406179352</v>
      </c>
      <c r="W95" s="48">
        <f t="shared" si="10"/>
        <v>0.1910576929458378</v>
      </c>
      <c r="X95" s="48">
        <f t="shared" si="10"/>
        <v>0.23283735600658256</v>
      </c>
      <c r="Y95" s="48">
        <f t="shared" si="10"/>
        <v>0.19748421656782092</v>
      </c>
      <c r="Z95" s="48">
        <f t="shared" si="10"/>
        <v>0.21849461134408679</v>
      </c>
      <c r="AA95" s="48">
        <f t="shared" si="10"/>
        <v>0.19679533577257907</v>
      </c>
      <c r="AB95" s="48">
        <f t="shared" si="10"/>
        <v>0.18792909672848102</v>
      </c>
      <c r="AC95" s="48">
        <f t="shared" si="10"/>
        <v>0.19369689687726052</v>
      </c>
      <c r="AD95" s="48">
        <f t="shared" si="10"/>
        <v>0.19841748889911492</v>
      </c>
      <c r="AE95" s="48">
        <f t="shared" si="10"/>
        <v>0.21799128227646108</v>
      </c>
      <c r="AF95" s="48">
        <f t="shared" si="10"/>
        <v>0.18034453474172293</v>
      </c>
      <c r="AG95" s="48">
        <f t="shared" si="10"/>
        <v>0.20505418234196562</v>
      </c>
      <c r="AH95" s="48">
        <f t="shared" si="10"/>
        <v>0.2164410669539355</v>
      </c>
      <c r="AI95" s="48">
        <f t="shared" si="10"/>
        <v>0.25497305947293658</v>
      </c>
      <c r="AJ95" s="48">
        <f t="shared" si="10"/>
        <v>0.22732956348095479</v>
      </c>
      <c r="AK95" s="48">
        <f t="shared" si="10"/>
        <v>0.22241093293309108</v>
      </c>
      <c r="AL95" s="48">
        <f t="shared" si="10"/>
        <v>0.23243036904745676</v>
      </c>
      <c r="AM95" s="48">
        <f t="shared" si="10"/>
        <v>0.24188132124335174</v>
      </c>
      <c r="AN95" s="48">
        <f t="shared" si="10"/>
        <v>0.22984990469653047</v>
      </c>
      <c r="AO95" s="48">
        <f t="shared" si="10"/>
        <v>0.25844953981640068</v>
      </c>
      <c r="AP95" s="48">
        <f t="shared" si="10"/>
        <v>0.23876559832656102</v>
      </c>
      <c r="AQ95" s="48">
        <f t="shared" si="10"/>
        <v>0.25095404431222457</v>
      </c>
      <c r="AR95" s="48">
        <f t="shared" si="10"/>
        <v>0.24140014279699029</v>
      </c>
      <c r="AS95" s="48">
        <f t="shared" si="10"/>
        <v>0.25484818447729607</v>
      </c>
      <c r="AT95" s="48">
        <f t="shared" si="10"/>
        <v>0.29284933227862825</v>
      </c>
      <c r="AU95" s="48">
        <f t="shared" si="10"/>
        <v>0.24311074477769851</v>
      </c>
      <c r="AV95" s="48">
        <f t="shared" si="10"/>
        <v>0.24274381354488139</v>
      </c>
      <c r="AW95" s="48">
        <f t="shared" si="10"/>
        <v>0.23347459086993971</v>
      </c>
      <c r="AX95" s="48">
        <f t="shared" si="10"/>
        <v>0.29319523828827004</v>
      </c>
      <c r="AY95" s="48">
        <f t="shared" si="10"/>
        <v>0.2398133683841088</v>
      </c>
      <c r="AZ95" s="48">
        <f t="shared" si="10"/>
        <v>0.22591590152682631</v>
      </c>
      <c r="BA95" s="48">
        <f t="shared" si="10"/>
        <v>0.22790005836832294</v>
      </c>
      <c r="BB95" s="48">
        <f t="shared" si="10"/>
        <v>0.2182224028592257</v>
      </c>
      <c r="BC95" s="48">
        <f t="shared" si="10"/>
        <v>0.21944943559949162</v>
      </c>
      <c r="BD95" s="48">
        <f t="shared" si="10"/>
        <v>0.24125043876855734</v>
      </c>
      <c r="BE95" s="48">
        <f t="shared" si="10"/>
        <v>0.22863926630877912</v>
      </c>
      <c r="BF95" s="48">
        <f t="shared" si="10"/>
        <v>0.22132700224787211</v>
      </c>
      <c r="BG95" s="48">
        <f t="shared" si="10"/>
        <v>0.23484325693267316</v>
      </c>
      <c r="BH95" s="48">
        <f t="shared" si="10"/>
        <v>0.25980610157431289</v>
      </c>
      <c r="BI95" s="48">
        <f t="shared" si="10"/>
        <v>0.27896315986343123</v>
      </c>
      <c r="BJ95" s="48">
        <f t="shared" si="10"/>
        <v>0.28458921626734435</v>
      </c>
      <c r="BK95" s="48">
        <f t="shared" si="10"/>
        <v>0.27750332509975301</v>
      </c>
      <c r="BL95" s="48">
        <f t="shared" si="10"/>
        <v>0.22940691388405304</v>
      </c>
      <c r="BM95" s="48">
        <f t="shared" si="10"/>
        <v>0.24700162074554294</v>
      </c>
      <c r="BN95" s="48">
        <f t="shared" ref="BN95" si="11">+BN94/BN32</f>
        <v>0.26434189787407336</v>
      </c>
    </row>
    <row r="96" spans="1:67" s="46" customFormat="1" ht="35.25" customHeight="1" x14ac:dyDescent="0.3">
      <c r="A96" s="27" t="s">
        <v>358</v>
      </c>
      <c r="B96" s="57">
        <v>18374836.890000001</v>
      </c>
      <c r="C96" s="57">
        <v>31372548.690000001</v>
      </c>
      <c r="D96" s="57">
        <v>36981191.079999998</v>
      </c>
      <c r="E96" s="57">
        <v>42753634.359999999</v>
      </c>
      <c r="F96" s="57">
        <v>90424542.530000001</v>
      </c>
      <c r="G96" s="57">
        <v>48294027.359999999</v>
      </c>
      <c r="H96" s="57">
        <v>42732895.18</v>
      </c>
      <c r="I96" s="57">
        <v>40774757.43</v>
      </c>
      <c r="J96" s="57">
        <v>47795023.32</v>
      </c>
      <c r="K96" s="57">
        <v>44410585.909999996</v>
      </c>
      <c r="L96" s="57">
        <v>38667214.039999999</v>
      </c>
      <c r="M96" s="57">
        <v>40027464.370000005</v>
      </c>
      <c r="N96" s="57">
        <v>38032262.540000007</v>
      </c>
      <c r="O96" s="57">
        <v>36002551.850000001</v>
      </c>
      <c r="P96" s="57">
        <v>43447361.469999999</v>
      </c>
      <c r="Q96" s="57">
        <v>45088464.280000001</v>
      </c>
      <c r="R96" s="57">
        <v>37531347.439999998</v>
      </c>
      <c r="S96" s="57">
        <v>42181490.239999995</v>
      </c>
      <c r="T96" s="57">
        <v>29651999.010000002</v>
      </c>
      <c r="U96" s="57">
        <v>27917516.190000005</v>
      </c>
      <c r="V96" s="57">
        <v>31306556.32</v>
      </c>
      <c r="W96" s="57">
        <v>23724918.969999999</v>
      </c>
      <c r="X96" s="57">
        <v>21839684.639999997</v>
      </c>
      <c r="Y96" s="57">
        <v>24278925.890000001</v>
      </c>
      <c r="Z96" s="57">
        <v>24240992.369999997</v>
      </c>
      <c r="AA96" s="57">
        <v>28683014.139999997</v>
      </c>
      <c r="AB96" s="57">
        <v>34127133.5</v>
      </c>
      <c r="AC96" s="57">
        <v>34266588.289999999</v>
      </c>
      <c r="AD96" s="57">
        <v>36324510.099999994</v>
      </c>
      <c r="AE96" s="57">
        <v>41854966.530000001</v>
      </c>
      <c r="AF96" s="57">
        <v>35365631.810000002</v>
      </c>
      <c r="AG96" s="57">
        <v>36602396.689999998</v>
      </c>
      <c r="AH96" s="57">
        <v>36611809.330000006</v>
      </c>
      <c r="AI96" s="57">
        <v>33468139.93</v>
      </c>
      <c r="AJ96" s="57">
        <v>31928719.73</v>
      </c>
      <c r="AK96" s="57">
        <v>29360652.990000002</v>
      </c>
      <c r="AL96" s="57">
        <v>28986630.280000001</v>
      </c>
      <c r="AM96" s="57">
        <v>31245178.170000002</v>
      </c>
      <c r="AN96" s="57">
        <v>33270101.629999999</v>
      </c>
      <c r="AO96" s="57">
        <v>33475299.739999998</v>
      </c>
      <c r="AP96" s="57">
        <v>34285684.460000001</v>
      </c>
      <c r="AQ96" s="57">
        <v>40747357.799999997</v>
      </c>
      <c r="AR96" s="57">
        <v>34677357.75</v>
      </c>
      <c r="AS96" s="57">
        <v>35171399.760000005</v>
      </c>
      <c r="AT96" s="57">
        <v>35953854.369999997</v>
      </c>
      <c r="AU96" s="57">
        <v>34369047.630000003</v>
      </c>
      <c r="AV96" s="57">
        <v>33387770.16</v>
      </c>
      <c r="AW96" s="57">
        <v>34234737.069999985</v>
      </c>
      <c r="AX96" s="57">
        <v>29783136.859999996</v>
      </c>
      <c r="AY96" s="57">
        <v>30825356.130000003</v>
      </c>
      <c r="AZ96" s="57">
        <v>34506045.969999999</v>
      </c>
      <c r="BA96" s="57">
        <v>35983319.940000005</v>
      </c>
      <c r="BB96" s="57">
        <v>36961074.310000002</v>
      </c>
      <c r="BC96" s="57">
        <v>38910815.109999992</v>
      </c>
      <c r="BD96" s="57">
        <v>29781140.819999997</v>
      </c>
      <c r="BE96" s="57">
        <v>97239492.960000008</v>
      </c>
      <c r="BF96" s="57">
        <v>37631553.570000008</v>
      </c>
      <c r="BG96" s="57">
        <v>34440903.199999996</v>
      </c>
      <c r="BH96" s="57">
        <v>29197219.700000003</v>
      </c>
      <c r="BI96" s="57">
        <v>26688417.880000003</v>
      </c>
      <c r="BJ96" s="57">
        <v>27208439.850000001</v>
      </c>
      <c r="BK96" s="57">
        <v>27848489.389999997</v>
      </c>
      <c r="BL96" s="57">
        <v>29147471.560000002</v>
      </c>
      <c r="BM96" s="57">
        <v>30777543.490000002</v>
      </c>
      <c r="BN96" s="57">
        <v>28678405.190000001</v>
      </c>
    </row>
    <row r="97" spans="1:66" s="46" customFormat="1" ht="35.25" customHeight="1" x14ac:dyDescent="0.3">
      <c r="A97" s="58" t="s">
        <v>359</v>
      </c>
      <c r="B97" s="44">
        <v>0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13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455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1921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>
        <v>19843</v>
      </c>
      <c r="AH97" s="45">
        <v>4557</v>
      </c>
      <c r="AI97" s="45">
        <v>64522</v>
      </c>
      <c r="AJ97" s="45">
        <v>96450</v>
      </c>
      <c r="AK97" s="45">
        <v>135244.9</v>
      </c>
      <c r="AL97" s="45">
        <v>203291.91</v>
      </c>
      <c r="AM97" s="45">
        <v>22430</v>
      </c>
      <c r="AN97" s="45">
        <v>273</v>
      </c>
      <c r="AO97" s="45">
        <v>0</v>
      </c>
      <c r="AP97" s="45">
        <v>0</v>
      </c>
      <c r="AQ97" s="45">
        <v>455</v>
      </c>
      <c r="AR97" s="45">
        <v>0</v>
      </c>
      <c r="AS97" s="45">
        <v>160</v>
      </c>
      <c r="AT97" s="45">
        <v>5260</v>
      </c>
      <c r="AU97" s="45">
        <v>3295</v>
      </c>
      <c r="AV97" s="45">
        <v>346</v>
      </c>
      <c r="AW97" s="45">
        <v>96674.6</v>
      </c>
      <c r="AX97" s="45">
        <v>180505</v>
      </c>
      <c r="AY97" s="45">
        <v>29414</v>
      </c>
      <c r="AZ97" s="45">
        <v>308</v>
      </c>
      <c r="BA97" s="45">
        <v>58</v>
      </c>
      <c r="BB97" s="45">
        <v>3191</v>
      </c>
      <c r="BC97" s="45">
        <v>663</v>
      </c>
      <c r="BD97" s="45">
        <v>646</v>
      </c>
      <c r="BE97" s="45">
        <v>24320</v>
      </c>
      <c r="BF97" s="45">
        <v>9128</v>
      </c>
      <c r="BG97" s="45">
        <v>14698</v>
      </c>
      <c r="BH97" s="45">
        <v>31184</v>
      </c>
      <c r="BI97" s="45">
        <v>315426</v>
      </c>
      <c r="BJ97" s="45">
        <v>147426</v>
      </c>
      <c r="BK97" s="45">
        <v>0</v>
      </c>
      <c r="BL97" s="45">
        <v>0</v>
      </c>
      <c r="BM97" s="45">
        <v>181</v>
      </c>
      <c r="BN97" s="45">
        <v>6</v>
      </c>
    </row>
    <row r="98" spans="1:66" s="46" customFormat="1" ht="35.25" customHeight="1" x14ac:dyDescent="0.3">
      <c r="A98" s="58" t="s">
        <v>360</v>
      </c>
      <c r="B98" s="44">
        <v>18374836.890000001</v>
      </c>
      <c r="C98" s="44">
        <v>31372548.690000001</v>
      </c>
      <c r="D98" s="44">
        <v>36981191.079999998</v>
      </c>
      <c r="E98" s="44">
        <v>42753634.359999999</v>
      </c>
      <c r="F98" s="44">
        <v>90424542.530000001</v>
      </c>
      <c r="G98" s="44">
        <v>48294027.359999999</v>
      </c>
      <c r="H98" s="44">
        <v>42732895.18</v>
      </c>
      <c r="I98" s="44">
        <v>40774757.43</v>
      </c>
      <c r="J98" s="44">
        <v>47795010.32</v>
      </c>
      <c r="K98" s="44">
        <v>44410585.909999996</v>
      </c>
      <c r="L98" s="44">
        <v>38667214.039999999</v>
      </c>
      <c r="M98" s="44">
        <v>40027464.370000005</v>
      </c>
      <c r="N98" s="44">
        <v>38032262.540000007</v>
      </c>
      <c r="O98" s="44">
        <v>36002551.850000001</v>
      </c>
      <c r="P98" s="44">
        <v>43447361.469999999</v>
      </c>
      <c r="Q98" s="44">
        <v>45088464.280000001</v>
      </c>
      <c r="R98" s="44">
        <v>37531347.439999998</v>
      </c>
      <c r="S98" s="44">
        <v>42420777.830000006</v>
      </c>
      <c r="T98" s="45">
        <v>29714959.010000002</v>
      </c>
      <c r="U98" s="45">
        <v>28026290.009999998</v>
      </c>
      <c r="V98" s="45">
        <v>31806754.82</v>
      </c>
      <c r="W98" s="45">
        <v>23813169.569999997</v>
      </c>
      <c r="X98" s="45">
        <v>21376124.380000003</v>
      </c>
      <c r="Y98" s="45">
        <v>24045956.419999994</v>
      </c>
      <c r="Z98" s="45">
        <v>24111472.400000002</v>
      </c>
      <c r="AA98" s="45">
        <v>28674051.140000001</v>
      </c>
      <c r="AB98" s="45">
        <v>34121198.5</v>
      </c>
      <c r="AC98" s="45">
        <v>34265979.289999999</v>
      </c>
      <c r="AD98" s="45">
        <v>36324510.099999994</v>
      </c>
      <c r="AE98" s="45">
        <v>41860427.530000001</v>
      </c>
      <c r="AF98" s="45">
        <v>35365631.810000002</v>
      </c>
      <c r="AG98" s="45">
        <v>36582553.689999998</v>
      </c>
      <c r="AH98" s="45">
        <v>36607252.330000006</v>
      </c>
      <c r="AI98" s="45">
        <v>33403617.93</v>
      </c>
      <c r="AJ98" s="45">
        <v>31832269.73</v>
      </c>
      <c r="AK98" s="45">
        <v>29225408.090000004</v>
      </c>
      <c r="AL98" s="45">
        <v>28783338.370000001</v>
      </c>
      <c r="AM98" s="45">
        <v>31222748.170000002</v>
      </c>
      <c r="AN98" s="45">
        <v>33269828.629999999</v>
      </c>
      <c r="AO98" s="45">
        <v>33475299.739999998</v>
      </c>
      <c r="AP98" s="45">
        <v>34284544.460000001</v>
      </c>
      <c r="AQ98" s="45">
        <v>41097383.720000006</v>
      </c>
      <c r="AR98" s="45">
        <f t="shared" ref="AR98:AX98" si="12">AR96-AR97</f>
        <v>34677357.75</v>
      </c>
      <c r="AS98" s="45">
        <f t="shared" si="12"/>
        <v>35171239.760000005</v>
      </c>
      <c r="AT98" s="45">
        <f t="shared" si="12"/>
        <v>35948594.369999997</v>
      </c>
      <c r="AU98" s="45">
        <f t="shared" si="12"/>
        <v>34365752.630000003</v>
      </c>
      <c r="AV98" s="45">
        <f t="shared" si="12"/>
        <v>33387424.16</v>
      </c>
      <c r="AW98" s="45">
        <f t="shared" si="12"/>
        <v>34138062.469999984</v>
      </c>
      <c r="AX98" s="45">
        <f t="shared" si="12"/>
        <v>29602631.859999996</v>
      </c>
      <c r="AY98" s="45">
        <v>30900658.110000003</v>
      </c>
      <c r="AZ98" s="45">
        <v>34550636.909999996</v>
      </c>
      <c r="BA98" s="45">
        <v>35986129.939999998</v>
      </c>
      <c r="BB98" s="45">
        <v>36963040.310000002</v>
      </c>
      <c r="BC98" s="45">
        <v>38910911.110000007</v>
      </c>
      <c r="BD98" s="45">
        <v>29775211.599999998</v>
      </c>
      <c r="BE98" s="45">
        <f>BE96-BE97</f>
        <v>97215172.960000008</v>
      </c>
      <c r="BF98" s="45">
        <v>37622410.570000008</v>
      </c>
      <c r="BG98" s="45">
        <v>34428098.199999996</v>
      </c>
      <c r="BH98" s="45">
        <v>29166312.699999999</v>
      </c>
      <c r="BI98" s="45">
        <v>26370949.880000003</v>
      </c>
      <c r="BJ98" s="45">
        <v>27060807.849999994</v>
      </c>
      <c r="BK98" s="45">
        <v>27847970.389999993</v>
      </c>
      <c r="BL98" s="45">
        <v>29147641.560000002</v>
      </c>
      <c r="BM98" s="45">
        <v>30777362.490000002</v>
      </c>
      <c r="BN98" s="45">
        <f>BN96-BN97</f>
        <v>28678399.190000001</v>
      </c>
    </row>
    <row r="99" spans="1:66" s="46" customFormat="1" ht="35.25" customHeight="1" x14ac:dyDescent="0.3">
      <c r="A99" s="58" t="s">
        <v>361</v>
      </c>
      <c r="B99" s="44">
        <v>18408318.949999999</v>
      </c>
      <c r="C99" s="44">
        <v>31790623.75</v>
      </c>
      <c r="D99" s="44">
        <v>37340073.890000001</v>
      </c>
      <c r="E99" s="44">
        <v>43282477.920000002</v>
      </c>
      <c r="F99" s="44">
        <v>42850344.929999992</v>
      </c>
      <c r="G99" s="44">
        <v>46730392.679999992</v>
      </c>
      <c r="H99" s="44">
        <v>40387983.619999997</v>
      </c>
      <c r="I99" s="44">
        <v>39416025.470000006</v>
      </c>
      <c r="J99" s="44">
        <v>46262361.75</v>
      </c>
      <c r="K99" s="44">
        <v>43223768.890000001</v>
      </c>
      <c r="L99" s="44">
        <v>38713700.409999996</v>
      </c>
      <c r="M99" s="44">
        <v>40094433.479999997</v>
      </c>
      <c r="N99" s="44">
        <v>38030386.049999997</v>
      </c>
      <c r="O99" s="44">
        <v>36224316.840000004</v>
      </c>
      <c r="P99" s="44">
        <v>43395305.510000005</v>
      </c>
      <c r="Q99" s="44">
        <v>45088695.949999988</v>
      </c>
      <c r="R99" s="44">
        <v>37457975.520000003</v>
      </c>
      <c r="S99" s="44">
        <v>42463375.069999993</v>
      </c>
      <c r="T99" s="45">
        <v>16140859.169999996</v>
      </c>
      <c r="U99" s="45">
        <v>15517041.020000001</v>
      </c>
      <c r="V99" s="45">
        <v>0</v>
      </c>
      <c r="W99" s="45">
        <v>11874560.85</v>
      </c>
      <c r="X99" s="45">
        <v>10892935.07</v>
      </c>
      <c r="Y99" s="45">
        <v>8753239.5</v>
      </c>
      <c r="Z99" s="45">
        <v>7296507.5500000007</v>
      </c>
      <c r="AA99" s="45">
        <v>9028734.2200000007</v>
      </c>
      <c r="AB99" s="45">
        <v>10740432.219999999</v>
      </c>
      <c r="AC99" s="45">
        <v>9976623.4900000021</v>
      </c>
      <c r="AD99" s="45">
        <v>10170027.59</v>
      </c>
      <c r="AE99" s="45">
        <v>12826776.569999998</v>
      </c>
      <c r="AF99" s="45">
        <v>9873529.4699999988</v>
      </c>
      <c r="AG99" s="45">
        <v>10680207.76</v>
      </c>
      <c r="AH99" s="45">
        <v>10888533.17</v>
      </c>
      <c r="AI99" s="45">
        <v>10279164.26</v>
      </c>
      <c r="AJ99" s="45">
        <v>10189580.93</v>
      </c>
      <c r="AK99" s="45">
        <v>9973612</v>
      </c>
      <c r="AL99" s="45">
        <v>9395282.8500000015</v>
      </c>
      <c r="AM99" s="45">
        <v>8611275.1400000006</v>
      </c>
      <c r="AN99" s="45">
        <v>10198603.120000001</v>
      </c>
      <c r="AO99" s="45">
        <v>11200989.35</v>
      </c>
      <c r="AP99" s="45">
        <v>11283312.32</v>
      </c>
      <c r="AQ99" s="45">
        <v>13624210.049999999</v>
      </c>
      <c r="AR99" s="45">
        <v>11563768.039999995</v>
      </c>
      <c r="AS99" s="45">
        <v>11320350.930000002</v>
      </c>
      <c r="AT99" s="45">
        <v>11411350.389999999</v>
      </c>
      <c r="AU99" s="45">
        <v>10996254.079999996</v>
      </c>
      <c r="AV99" s="45">
        <v>10079876.99</v>
      </c>
      <c r="AW99" s="45">
        <v>10678306.740000004</v>
      </c>
      <c r="AX99" s="45">
        <v>10187014.74</v>
      </c>
      <c r="AY99" s="45">
        <v>10104651.950000001</v>
      </c>
      <c r="AZ99" s="45">
        <v>11087177.499999998</v>
      </c>
      <c r="BA99" s="45">
        <v>11898367.709999999</v>
      </c>
      <c r="BB99" s="45">
        <v>11912563.49</v>
      </c>
      <c r="BC99" s="45">
        <v>12650201.49</v>
      </c>
      <c r="BD99" s="45">
        <v>13007035.069999998</v>
      </c>
      <c r="BE99" s="45">
        <v>9382683.9199999999</v>
      </c>
      <c r="BF99" s="45">
        <v>13066807.229999997</v>
      </c>
      <c r="BG99" s="45">
        <v>12082395.5</v>
      </c>
      <c r="BH99" s="45">
        <v>10819304.43</v>
      </c>
      <c r="BI99" s="45">
        <v>11887365.470000003</v>
      </c>
      <c r="BJ99" s="45">
        <v>11037709.629999999</v>
      </c>
      <c r="BK99" s="45">
        <v>9575152.1999999993</v>
      </c>
      <c r="BL99" s="45">
        <v>11407872.25</v>
      </c>
      <c r="BM99" s="45">
        <v>11227056</v>
      </c>
      <c r="BN99" s="45">
        <v>10031889.419999998</v>
      </c>
    </row>
    <row r="100" spans="1:66" s="46" customFormat="1" ht="35.25" customHeight="1" x14ac:dyDescent="0.3">
      <c r="A100" s="58" t="s">
        <v>362</v>
      </c>
      <c r="B100" s="44">
        <v>0</v>
      </c>
      <c r="C100" s="44">
        <v>0</v>
      </c>
      <c r="D100" s="44">
        <v>0</v>
      </c>
      <c r="E100" s="44">
        <v>0</v>
      </c>
      <c r="F100" s="44">
        <v>49000</v>
      </c>
      <c r="G100" s="44">
        <v>0</v>
      </c>
      <c r="H100" s="44">
        <v>79000</v>
      </c>
      <c r="I100" s="44">
        <v>0</v>
      </c>
      <c r="J100" s="44">
        <v>404513</v>
      </c>
      <c r="K100" s="44">
        <v>0</v>
      </c>
      <c r="L100" s="44">
        <v>16000</v>
      </c>
      <c r="M100" s="44">
        <v>124500</v>
      </c>
      <c r="N100" s="44">
        <v>1000</v>
      </c>
      <c r="O100" s="44">
        <v>325500</v>
      </c>
      <c r="P100" s="44">
        <v>231750</v>
      </c>
      <c r="Q100" s="44">
        <v>0</v>
      </c>
      <c r="R100" s="44">
        <v>429750</v>
      </c>
      <c r="S100" s="44">
        <v>50250</v>
      </c>
      <c r="T100" s="45">
        <v>2927351</v>
      </c>
      <c r="U100" s="45">
        <v>57500</v>
      </c>
      <c r="V100" s="45">
        <v>0</v>
      </c>
      <c r="W100" s="45">
        <v>1112000</v>
      </c>
      <c r="X100" s="45">
        <v>258413</v>
      </c>
      <c r="Y100" s="45">
        <v>1921080</v>
      </c>
      <c r="Z100" s="45">
        <v>1188961</v>
      </c>
      <c r="AA100" s="45">
        <v>303906</v>
      </c>
      <c r="AB100" s="45">
        <v>2706982</v>
      </c>
      <c r="AC100" s="45">
        <v>1591500</v>
      </c>
      <c r="AD100" s="45">
        <v>3001679</v>
      </c>
      <c r="AE100" s="45">
        <v>473500</v>
      </c>
      <c r="AF100" s="45">
        <v>1760777</v>
      </c>
      <c r="AG100" s="45">
        <v>2912639</v>
      </c>
      <c r="AH100" s="45">
        <v>4697105</v>
      </c>
      <c r="AI100" s="45">
        <v>3213687</v>
      </c>
      <c r="AJ100" s="45">
        <v>2180981</v>
      </c>
      <c r="AK100" s="45">
        <v>2924950</v>
      </c>
      <c r="AL100" s="45">
        <v>2919644</v>
      </c>
      <c r="AM100" s="45">
        <v>3257507</v>
      </c>
      <c r="AN100" s="45">
        <v>5068465</v>
      </c>
      <c r="AO100" s="45">
        <v>4801550</v>
      </c>
      <c r="AP100" s="45">
        <v>2915794</v>
      </c>
      <c r="AQ100" s="45">
        <v>3234437</v>
      </c>
      <c r="AR100" s="45">
        <v>4530165</v>
      </c>
      <c r="AS100" s="45">
        <v>5361768</v>
      </c>
      <c r="AT100" s="45">
        <v>3285871</v>
      </c>
      <c r="AU100" s="45">
        <v>2434257</v>
      </c>
      <c r="AV100" s="45">
        <v>3232744.5</v>
      </c>
      <c r="AW100" s="45">
        <v>52352</v>
      </c>
      <c r="AX100" s="45">
        <v>4486877</v>
      </c>
      <c r="AY100" s="45">
        <v>2526180</v>
      </c>
      <c r="AZ100" s="45">
        <v>2029079</v>
      </c>
      <c r="BA100" s="45">
        <v>2983550</v>
      </c>
      <c r="BB100" s="45">
        <v>3005400</v>
      </c>
      <c r="BC100" s="45">
        <v>3626312</v>
      </c>
      <c r="BD100" s="45">
        <v>44</v>
      </c>
      <c r="BE100" s="45">
        <v>5081348</v>
      </c>
      <c r="BF100" s="45">
        <v>13557</v>
      </c>
      <c r="BG100" s="45">
        <v>0</v>
      </c>
      <c r="BH100" s="45">
        <v>4185109</v>
      </c>
      <c r="BI100" s="45">
        <v>8426978</v>
      </c>
      <c r="BJ100" s="45">
        <v>6435342</v>
      </c>
      <c r="BK100" s="45">
        <v>6705700</v>
      </c>
      <c r="BL100" s="45">
        <v>6014200</v>
      </c>
      <c r="BM100" s="45">
        <v>6745800</v>
      </c>
      <c r="BN100" s="45">
        <v>206100</v>
      </c>
    </row>
    <row r="101" spans="1:66" s="46" customFormat="1" ht="35.25" customHeight="1" x14ac:dyDescent="0.3">
      <c r="A101" s="58" t="s">
        <v>363</v>
      </c>
      <c r="B101" s="44">
        <v>13181.54</v>
      </c>
      <c r="C101" s="44">
        <v>31190</v>
      </c>
      <c r="D101" s="44">
        <v>23232.85</v>
      </c>
      <c r="E101" s="44">
        <v>64965.530000000006</v>
      </c>
      <c r="F101" s="44">
        <v>402143.73000000004</v>
      </c>
      <c r="G101" s="44">
        <v>1774027.2</v>
      </c>
      <c r="H101" s="44">
        <v>2524291.34</v>
      </c>
      <c r="I101" s="44">
        <v>1514572.71</v>
      </c>
      <c r="J101" s="44">
        <v>1634753.46</v>
      </c>
      <c r="K101" s="44">
        <v>1679138.8399999999</v>
      </c>
      <c r="L101" s="44">
        <v>2008175.93</v>
      </c>
      <c r="M101" s="44">
        <v>2283625.7400000002</v>
      </c>
      <c r="N101" s="44">
        <v>2032399.62</v>
      </c>
      <c r="O101" s="44">
        <v>2041007.17</v>
      </c>
      <c r="P101" s="44">
        <v>2694942</v>
      </c>
      <c r="Q101" s="44">
        <v>2804797.28</v>
      </c>
      <c r="R101" s="44">
        <v>2437170.2799999998</v>
      </c>
      <c r="S101" s="44">
        <v>2792640</v>
      </c>
      <c r="T101" s="45">
        <v>16083668.880000001</v>
      </c>
      <c r="U101" s="45">
        <v>14826893.609999999</v>
      </c>
      <c r="V101" s="45">
        <v>0</v>
      </c>
      <c r="W101" s="45">
        <v>13695453.369999999</v>
      </c>
      <c r="X101" s="45">
        <v>13820574.34</v>
      </c>
      <c r="Y101" s="45">
        <v>23754259.600000001</v>
      </c>
      <c r="Z101" s="45">
        <v>24022687.18</v>
      </c>
      <c r="AA101" s="45">
        <v>27949015.370000001</v>
      </c>
      <c r="AB101" s="45">
        <v>34881790</v>
      </c>
      <c r="AC101" s="45">
        <v>35819233.869999997</v>
      </c>
      <c r="AD101" s="45">
        <v>37044175.789999999</v>
      </c>
      <c r="AE101" s="45">
        <v>42057321.329999998</v>
      </c>
      <c r="AF101" s="45">
        <v>28495209.48</v>
      </c>
      <c r="AG101" s="45">
        <v>28480011.600000001</v>
      </c>
      <c r="AH101" s="45">
        <v>26032286.16</v>
      </c>
      <c r="AI101" s="45">
        <v>24540170.23</v>
      </c>
      <c r="AJ101" s="45">
        <v>23570619.490000002</v>
      </c>
      <c r="AK101" s="45">
        <v>21743796.079999998</v>
      </c>
      <c r="AL101" s="45">
        <v>22524686.990000002</v>
      </c>
      <c r="AM101" s="45">
        <v>23028709.939999998</v>
      </c>
      <c r="AN101" s="45">
        <v>23208165.509999998</v>
      </c>
      <c r="AO101" s="45">
        <v>22392687.75</v>
      </c>
      <c r="AP101" s="45">
        <v>23139269.16</v>
      </c>
      <c r="AQ101" s="45">
        <v>27735623.089999996</v>
      </c>
      <c r="AR101" s="45">
        <v>23420025.630000003</v>
      </c>
      <c r="AS101" s="45">
        <v>24222369.610000007</v>
      </c>
      <c r="AT101" s="45">
        <v>25009566.399999999</v>
      </c>
      <c r="AU101" s="45">
        <v>23748453.390000001</v>
      </c>
      <c r="AV101" s="45">
        <v>23146806.539999999</v>
      </c>
      <c r="AW101" s="45">
        <v>23933504.43</v>
      </c>
      <c r="AX101" s="45">
        <v>23269466.43</v>
      </c>
      <c r="AY101" s="45">
        <v>22627516.789999999</v>
      </c>
      <c r="AZ101" s="45">
        <v>24467548.090000004</v>
      </c>
      <c r="BA101" s="45">
        <v>24365647.699999996</v>
      </c>
      <c r="BB101" s="45">
        <v>28481298.789999999</v>
      </c>
      <c r="BC101" s="45">
        <v>26999174.539999999</v>
      </c>
      <c r="BD101" s="45">
        <v>18033103.540000003</v>
      </c>
      <c r="BE101" s="45">
        <v>91304366.019999996</v>
      </c>
      <c r="BF101" s="45">
        <v>32309147.059999999</v>
      </c>
      <c r="BG101" s="45">
        <v>28394796.82</v>
      </c>
      <c r="BH101" s="45">
        <v>20072536.789999999</v>
      </c>
      <c r="BI101" s="45">
        <v>20423020.920000002</v>
      </c>
      <c r="BJ101" s="45">
        <v>20715570</v>
      </c>
      <c r="BK101" s="45">
        <v>19746868.210000001</v>
      </c>
      <c r="BL101" s="45">
        <v>21198673.210000001</v>
      </c>
      <c r="BM101" s="45">
        <v>20037409.109999999</v>
      </c>
      <c r="BN101" s="45">
        <v>30320829.43</v>
      </c>
    </row>
    <row r="102" spans="1:66" s="46" customFormat="1" ht="35.25" customHeight="1" x14ac:dyDescent="0.3">
      <c r="A102" s="58" t="s">
        <v>364</v>
      </c>
      <c r="B102" s="44">
        <v>0</v>
      </c>
      <c r="C102" s="44">
        <v>0</v>
      </c>
      <c r="D102" s="44">
        <v>0</v>
      </c>
      <c r="E102" s="44">
        <v>0</v>
      </c>
      <c r="F102" s="44">
        <v>0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5">
        <v>0</v>
      </c>
      <c r="V102" s="45">
        <v>0</v>
      </c>
      <c r="W102" s="45">
        <v>0</v>
      </c>
      <c r="X102" s="45">
        <v>2778081</v>
      </c>
      <c r="Y102" s="45">
        <v>8484400</v>
      </c>
      <c r="Z102" s="45">
        <v>7093661</v>
      </c>
      <c r="AA102" s="45">
        <v>7680891</v>
      </c>
      <c r="AB102" s="45">
        <v>8902163</v>
      </c>
      <c r="AC102" s="45">
        <v>8490175</v>
      </c>
      <c r="AD102" s="45">
        <v>8881643</v>
      </c>
      <c r="AE102" s="45">
        <v>9982400</v>
      </c>
      <c r="AF102" s="45">
        <v>7713287</v>
      </c>
      <c r="AG102" s="45">
        <v>7873601</v>
      </c>
      <c r="AH102" s="45">
        <v>8029700</v>
      </c>
      <c r="AI102" s="45">
        <v>7618658</v>
      </c>
      <c r="AJ102" s="45">
        <v>7300023</v>
      </c>
      <c r="AK102" s="45">
        <v>6766539</v>
      </c>
      <c r="AL102" s="45">
        <v>6631918</v>
      </c>
      <c r="AM102" s="45">
        <v>7107911</v>
      </c>
      <c r="AN102" s="45">
        <v>7973339</v>
      </c>
      <c r="AO102" s="45">
        <v>8197174</v>
      </c>
      <c r="AP102" s="45">
        <v>8142881</v>
      </c>
      <c r="AQ102" s="45">
        <v>10057334</v>
      </c>
      <c r="AR102" s="45">
        <v>8266263</v>
      </c>
      <c r="AS102" s="45">
        <v>8237557</v>
      </c>
      <c r="AT102" s="45">
        <v>8113366</v>
      </c>
      <c r="AU102" s="45">
        <v>7949636</v>
      </c>
      <c r="AV102" s="45">
        <v>8688529</v>
      </c>
      <c r="AW102" s="45">
        <v>16501217.85</v>
      </c>
      <c r="AX102" s="45">
        <v>36637</v>
      </c>
      <c r="AY102" s="45">
        <v>15961</v>
      </c>
      <c r="AZ102" s="45">
        <v>0</v>
      </c>
      <c r="BA102" s="45">
        <v>0</v>
      </c>
      <c r="BB102" s="45">
        <v>676</v>
      </c>
      <c r="BC102" s="45">
        <v>15</v>
      </c>
      <c r="BD102" s="45">
        <v>0</v>
      </c>
      <c r="BE102" s="45">
        <v>6153</v>
      </c>
      <c r="BF102" s="45">
        <v>174</v>
      </c>
      <c r="BG102" s="45">
        <v>3270</v>
      </c>
      <c r="BH102" s="45">
        <v>2873</v>
      </c>
      <c r="BI102" s="45">
        <v>17687</v>
      </c>
      <c r="BJ102" s="45">
        <v>16382</v>
      </c>
      <c r="BK102" s="45">
        <v>0</v>
      </c>
      <c r="BL102" s="45">
        <v>0</v>
      </c>
      <c r="BM102" s="45">
        <v>0</v>
      </c>
      <c r="BN102" s="45">
        <v>0</v>
      </c>
    </row>
    <row r="103" spans="1:66" s="46" customFormat="1" ht="35.25" customHeight="1" x14ac:dyDescent="0.3">
      <c r="A103" s="58" t="s">
        <v>365</v>
      </c>
      <c r="B103" s="44">
        <v>0</v>
      </c>
      <c r="C103" s="44">
        <v>0</v>
      </c>
      <c r="D103" s="44">
        <v>0</v>
      </c>
      <c r="E103" s="44">
        <v>0</v>
      </c>
      <c r="F103" s="44">
        <v>0</v>
      </c>
      <c r="G103" s="44">
        <v>0</v>
      </c>
      <c r="H103" s="44">
        <v>0</v>
      </c>
      <c r="I103" s="44">
        <v>0</v>
      </c>
      <c r="J103" s="44">
        <v>0</v>
      </c>
      <c r="K103" s="44">
        <v>0</v>
      </c>
      <c r="L103" s="44">
        <v>0</v>
      </c>
      <c r="M103" s="44">
        <v>0</v>
      </c>
      <c r="N103" s="44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180</v>
      </c>
      <c r="U103" s="45">
        <v>0</v>
      </c>
      <c r="V103" s="45">
        <v>0</v>
      </c>
      <c r="W103" s="45">
        <v>0</v>
      </c>
      <c r="X103" s="45">
        <v>0</v>
      </c>
      <c r="Y103" s="45">
        <v>0</v>
      </c>
      <c r="Z103" s="45">
        <v>0</v>
      </c>
      <c r="AA103" s="45">
        <v>120</v>
      </c>
      <c r="AB103" s="45">
        <v>0</v>
      </c>
      <c r="AC103" s="45">
        <v>0.86</v>
      </c>
      <c r="AD103" s="45">
        <v>0</v>
      </c>
      <c r="AE103" s="45">
        <v>0</v>
      </c>
      <c r="AF103" s="45">
        <v>0</v>
      </c>
      <c r="AG103" s="45">
        <v>1435</v>
      </c>
      <c r="AH103" s="45">
        <v>482</v>
      </c>
      <c r="AI103" s="45">
        <v>3483</v>
      </c>
      <c r="AJ103" s="45">
        <v>3347</v>
      </c>
      <c r="AK103" s="45">
        <v>8258</v>
      </c>
      <c r="AL103" s="45">
        <v>6441</v>
      </c>
      <c r="AM103" s="45">
        <v>1400</v>
      </c>
      <c r="AN103" s="45">
        <v>0</v>
      </c>
      <c r="AO103" s="45">
        <v>0</v>
      </c>
      <c r="AP103" s="45">
        <v>45</v>
      </c>
      <c r="AQ103" s="45">
        <v>55</v>
      </c>
      <c r="AR103" s="45">
        <v>0</v>
      </c>
      <c r="AS103" s="45">
        <v>90</v>
      </c>
      <c r="AT103" s="45">
        <v>63</v>
      </c>
      <c r="AU103" s="45">
        <v>15</v>
      </c>
      <c r="AV103" s="45">
        <v>0</v>
      </c>
      <c r="AW103" s="45">
        <v>5332</v>
      </c>
      <c r="AX103" s="45">
        <v>2858</v>
      </c>
      <c r="AY103" s="45">
        <v>2725</v>
      </c>
      <c r="AZ103" s="45">
        <v>0</v>
      </c>
      <c r="BA103" s="45">
        <v>0</v>
      </c>
      <c r="BB103" s="45">
        <v>85</v>
      </c>
      <c r="BC103" s="45">
        <v>0</v>
      </c>
      <c r="BD103" s="45">
        <v>229</v>
      </c>
      <c r="BE103" s="45">
        <v>2560</v>
      </c>
      <c r="BF103" s="45">
        <v>1142</v>
      </c>
      <c r="BG103" s="45">
        <v>2721</v>
      </c>
      <c r="BH103" s="45">
        <v>1403</v>
      </c>
      <c r="BI103" s="45">
        <v>12891</v>
      </c>
      <c r="BJ103" s="45">
        <v>7963</v>
      </c>
      <c r="BK103" s="45">
        <v>0</v>
      </c>
      <c r="BL103" s="45">
        <v>0</v>
      </c>
      <c r="BM103" s="45">
        <v>0</v>
      </c>
      <c r="BN103" s="45">
        <v>0</v>
      </c>
    </row>
    <row r="104" spans="1:66" s="46" customFormat="1" ht="35.25" customHeight="1" x14ac:dyDescent="0.3">
      <c r="A104" s="27" t="s">
        <v>366</v>
      </c>
      <c r="B104" s="57">
        <v>823049.32999999984</v>
      </c>
      <c r="C104" s="57">
        <v>7166259.2699999996</v>
      </c>
      <c r="D104" s="57">
        <v>9763980.3000000007</v>
      </c>
      <c r="E104" s="57">
        <v>12726983.199999996</v>
      </c>
      <c r="F104" s="57">
        <v>14438154.830000004</v>
      </c>
      <c r="G104" s="57">
        <v>23202078.840000007</v>
      </c>
      <c r="H104" s="57">
        <v>23687647.969999995</v>
      </c>
      <c r="I104" s="57">
        <v>28064111.280000009</v>
      </c>
      <c r="J104" s="57">
        <v>35122279.009999998</v>
      </c>
      <c r="K104" s="57">
        <v>34462356.620000012</v>
      </c>
      <c r="L104" s="57">
        <v>32276844.399999984</v>
      </c>
      <c r="M104" s="57">
        <v>31311048.899999991</v>
      </c>
      <c r="N104" s="57">
        <v>34052250.439999998</v>
      </c>
      <c r="O104" s="57">
        <v>39226034.489999995</v>
      </c>
      <c r="P104" s="57">
        <v>43447645.069999993</v>
      </c>
      <c r="Q104" s="57">
        <v>42089037.68</v>
      </c>
      <c r="R104" s="57">
        <v>35943684.780000009</v>
      </c>
      <c r="S104" s="57">
        <v>50315168.030000009</v>
      </c>
      <c r="T104" s="57">
        <v>41514943.800000012</v>
      </c>
      <c r="U104" s="57">
        <v>34371146.749999985</v>
      </c>
      <c r="V104" s="57">
        <v>35528851.029999979</v>
      </c>
      <c r="W104" s="57">
        <v>34768953.960000008</v>
      </c>
      <c r="X104" s="57">
        <v>48155311.45000001</v>
      </c>
      <c r="Y104" s="57">
        <v>45094543.70000001</v>
      </c>
      <c r="Z104" s="57">
        <v>40933561.809999995</v>
      </c>
      <c r="AA104" s="57">
        <v>31430910.199999988</v>
      </c>
      <c r="AB104" s="57">
        <v>34437134.769999996</v>
      </c>
      <c r="AC104" s="57">
        <v>31992895.629999999</v>
      </c>
      <c r="AD104" s="57">
        <v>33205941.089999985</v>
      </c>
      <c r="AE104" s="57">
        <v>42056544</v>
      </c>
      <c r="AF104" s="57">
        <v>28761630</v>
      </c>
      <c r="AG104" s="57">
        <v>34141974</v>
      </c>
      <c r="AH104" s="57">
        <v>37359144</v>
      </c>
      <c r="AI104" s="57">
        <v>41786185</v>
      </c>
      <c r="AJ104" s="57">
        <v>33499070</v>
      </c>
      <c r="AK104" s="57">
        <v>32425706</v>
      </c>
      <c r="AL104" s="57">
        <v>32654488</v>
      </c>
      <c r="AM104" s="57">
        <v>34353875</v>
      </c>
      <c r="AN104" s="57">
        <v>35636689</v>
      </c>
      <c r="AO104" s="57">
        <v>40266319</v>
      </c>
      <c r="AP104" s="57">
        <v>36360689</v>
      </c>
      <c r="AQ104" s="57">
        <v>42871961.080000013</v>
      </c>
      <c r="AR104" s="57">
        <v>37913839.999999993</v>
      </c>
      <c r="AS104" s="57">
        <v>42191064.640000008</v>
      </c>
      <c r="AT104" s="57">
        <v>48362322.169999994</v>
      </c>
      <c r="AU104" s="57">
        <v>36320161.199999981</v>
      </c>
      <c r="AV104" s="57">
        <v>37327079.850000001</v>
      </c>
      <c r="AW104" s="57">
        <v>38315503.590000004</v>
      </c>
      <c r="AX104" s="57">
        <v>41264460.780000016</v>
      </c>
      <c r="AY104" s="57">
        <v>34439119.130000003</v>
      </c>
      <c r="AZ104" s="57">
        <v>33082409.229999989</v>
      </c>
      <c r="BA104" s="57">
        <v>34067563.720000006</v>
      </c>
      <c r="BB104" s="57">
        <v>33807052.189999998</v>
      </c>
      <c r="BC104" s="57">
        <v>39291102.529999971</v>
      </c>
      <c r="BD104" s="57">
        <v>29305905.109999996</v>
      </c>
      <c r="BE104" s="57">
        <v>67254573.409999996</v>
      </c>
      <c r="BF104" s="57">
        <v>66959924.340000048</v>
      </c>
      <c r="BG104" s="57">
        <v>33755809.939999998</v>
      </c>
      <c r="BH104" s="57">
        <v>25265040.109999999</v>
      </c>
      <c r="BI104" s="57">
        <v>33323593.359999985</v>
      </c>
      <c r="BJ104" s="57">
        <v>28513498.019999988</v>
      </c>
      <c r="BK104" s="57">
        <v>29607274.570000015</v>
      </c>
      <c r="BL104" s="57">
        <v>68205678.860000014</v>
      </c>
      <c r="BM104" s="57">
        <v>38674976.260000005</v>
      </c>
      <c r="BN104" s="57">
        <v>42155910.850000009</v>
      </c>
    </row>
    <row r="105" spans="1:66" s="46" customFormat="1" ht="35.25" customHeight="1" x14ac:dyDescent="0.3">
      <c r="A105" s="58" t="s">
        <v>367</v>
      </c>
      <c r="B105" s="44">
        <v>0</v>
      </c>
      <c r="C105" s="44">
        <v>0</v>
      </c>
      <c r="D105" s="44">
        <v>0</v>
      </c>
      <c r="E105" s="44">
        <v>0</v>
      </c>
      <c r="F105" s="44">
        <v>0</v>
      </c>
      <c r="G105" s="44">
        <v>553369</v>
      </c>
      <c r="H105" s="44">
        <v>391350.00000000006</v>
      </c>
      <c r="I105" s="44">
        <v>565303.97999999986</v>
      </c>
      <c r="J105" s="44">
        <v>1323383.1900000002</v>
      </c>
      <c r="K105" s="44">
        <v>771449.01999999979</v>
      </c>
      <c r="L105" s="44">
        <v>413322.02</v>
      </c>
      <c r="M105" s="44">
        <v>322953.27</v>
      </c>
      <c r="N105" s="44">
        <v>922941.47999999986</v>
      </c>
      <c r="O105" s="44">
        <v>2892896.6100000013</v>
      </c>
      <c r="P105" s="44">
        <v>1817571.6500000004</v>
      </c>
      <c r="Q105" s="44">
        <v>2312084.73</v>
      </c>
      <c r="R105" s="44">
        <v>683043.87999999989</v>
      </c>
      <c r="S105" s="44">
        <v>5697141.4699999979</v>
      </c>
      <c r="T105" s="45">
        <v>2775677.99</v>
      </c>
      <c r="U105" s="45">
        <v>2793192.64</v>
      </c>
      <c r="V105" s="45">
        <v>3009288.4800000009</v>
      </c>
      <c r="W105" s="45">
        <v>6046540.4099999992</v>
      </c>
      <c r="X105" s="45">
        <v>8893006.9399999995</v>
      </c>
      <c r="Y105" s="45">
        <v>7304723.0299999993</v>
      </c>
      <c r="Z105" s="45">
        <v>7882610.8300000019</v>
      </c>
      <c r="AA105" s="45">
        <v>7826828.3300000029</v>
      </c>
      <c r="AB105" s="45">
        <v>4491041.2</v>
      </c>
      <c r="AC105" s="45">
        <v>5170987.1399999997</v>
      </c>
      <c r="AD105" s="45">
        <v>4478085.5200000005</v>
      </c>
      <c r="AE105" s="45">
        <v>8601094.3900000025</v>
      </c>
      <c r="AF105" s="45">
        <v>4000166.4199999995</v>
      </c>
      <c r="AG105" s="45">
        <v>5186513.7999999989</v>
      </c>
      <c r="AH105" s="45">
        <v>6694623.8599999994</v>
      </c>
      <c r="AI105" s="45">
        <v>10973802.969999995</v>
      </c>
      <c r="AJ105" s="45">
        <v>8186916.5599999996</v>
      </c>
      <c r="AK105" s="45">
        <v>7836009.6699999962</v>
      </c>
      <c r="AL105" s="45">
        <v>8156895.9700000053</v>
      </c>
      <c r="AM105" s="45">
        <v>9288542.9600000046</v>
      </c>
      <c r="AN105" s="45">
        <v>7983688.4199999971</v>
      </c>
      <c r="AO105" s="45">
        <v>11946531.170000002</v>
      </c>
      <c r="AP105" s="45">
        <v>9397599.320000004</v>
      </c>
      <c r="AQ105" s="45">
        <v>11770273.799999999</v>
      </c>
      <c r="AR105" s="45">
        <v>0</v>
      </c>
      <c r="AS105" s="45">
        <v>0</v>
      </c>
      <c r="AT105" s="45">
        <v>0</v>
      </c>
      <c r="AU105" s="45">
        <v>0</v>
      </c>
      <c r="AV105" s="45">
        <v>0</v>
      </c>
      <c r="AW105" s="45">
        <v>0</v>
      </c>
      <c r="AX105" s="45">
        <v>0</v>
      </c>
      <c r="AY105" s="45">
        <v>0</v>
      </c>
      <c r="AZ105" s="45">
        <v>0</v>
      </c>
      <c r="BA105" s="45">
        <v>0</v>
      </c>
      <c r="BB105" s="45">
        <v>0</v>
      </c>
      <c r="BC105" s="45">
        <v>0</v>
      </c>
      <c r="BD105" s="45">
        <v>7008691.5300000003</v>
      </c>
      <c r="BE105" s="45">
        <v>0</v>
      </c>
      <c r="BF105" s="45">
        <v>10663925.510000005</v>
      </c>
      <c r="BG105" s="45">
        <v>7586388.1599999983</v>
      </c>
      <c r="BH105" s="45">
        <v>5291520.2299999986</v>
      </c>
      <c r="BI105" s="45">
        <v>9751930.8000000026</v>
      </c>
      <c r="BJ105" s="45">
        <v>6392814.6899999985</v>
      </c>
      <c r="BK105" s="45">
        <v>6608458.7300000014</v>
      </c>
      <c r="BL105" s="45">
        <v>11930250.170000006</v>
      </c>
      <c r="BM105" s="45">
        <v>7623056.3500000006</v>
      </c>
      <c r="BN105" s="45">
        <v>11799912.359999996</v>
      </c>
    </row>
    <row r="106" spans="1:66" s="46" customFormat="1" ht="35.25" customHeight="1" x14ac:dyDescent="0.3">
      <c r="A106" s="58" t="s">
        <v>368</v>
      </c>
      <c r="B106" s="44">
        <v>823049.32999999984</v>
      </c>
      <c r="C106" s="44">
        <v>7166259.2699999996</v>
      </c>
      <c r="D106" s="44">
        <v>9763980.3000000007</v>
      </c>
      <c r="E106" s="44">
        <v>12726983.199999996</v>
      </c>
      <c r="F106" s="44">
        <v>14438154.830000004</v>
      </c>
      <c r="G106" s="44">
        <v>22648709.840000007</v>
      </c>
      <c r="H106" s="44">
        <v>23296297.969999995</v>
      </c>
      <c r="I106" s="44">
        <v>27498807.300000008</v>
      </c>
      <c r="J106" s="44">
        <v>33798895.82</v>
      </c>
      <c r="K106" s="44">
        <v>33690907.600000009</v>
      </c>
      <c r="L106" s="44">
        <v>31863522.379999984</v>
      </c>
      <c r="M106" s="44">
        <v>30988095.629999992</v>
      </c>
      <c r="N106" s="44">
        <v>33129308.959999997</v>
      </c>
      <c r="O106" s="44">
        <v>36333137.879999995</v>
      </c>
      <c r="P106" s="44">
        <v>41630073.419999994</v>
      </c>
      <c r="Q106" s="44">
        <v>39776952.950000003</v>
      </c>
      <c r="R106" s="44">
        <v>35260640.900000006</v>
      </c>
      <c r="S106" s="44">
        <v>45271646.540000036</v>
      </c>
      <c r="T106" s="45">
        <v>38908142.919999979</v>
      </c>
      <c r="U106" s="45">
        <v>31804426.679999992</v>
      </c>
      <c r="V106" s="45">
        <v>36046631.849999994</v>
      </c>
      <c r="W106" s="45">
        <v>34938378.869999997</v>
      </c>
      <c r="X106" s="45">
        <v>47605500.730000027</v>
      </c>
      <c r="Y106" s="45">
        <v>44551823.660000019</v>
      </c>
      <c r="Z106" s="45">
        <v>40717760.399999991</v>
      </c>
      <c r="AA106" s="45">
        <v>31431276.199999996</v>
      </c>
      <c r="AB106" s="45">
        <v>34436424.769999996</v>
      </c>
      <c r="AC106" s="45">
        <v>31990898.630000003</v>
      </c>
      <c r="AD106" s="45">
        <v>33205941.089999985</v>
      </c>
      <c r="AE106" s="45">
        <v>42068798.18999999</v>
      </c>
      <c r="AF106" s="45">
        <v>28773088.559999995</v>
      </c>
      <c r="AG106" s="45">
        <v>34139898.519999981</v>
      </c>
      <c r="AH106" s="45">
        <v>36142173.699999988</v>
      </c>
      <c r="AI106" s="45">
        <v>41903491.850000024</v>
      </c>
      <c r="AJ106" s="45">
        <v>33537251.309999991</v>
      </c>
      <c r="AK106" s="45">
        <v>32436167.709999986</v>
      </c>
      <c r="AL106" s="45">
        <v>32671015.269999981</v>
      </c>
      <c r="AM106" s="45">
        <v>34390567.390000008</v>
      </c>
      <c r="AN106" s="45">
        <v>35818025.559999973</v>
      </c>
      <c r="AO106" s="45">
        <v>40266553.570000015</v>
      </c>
      <c r="AP106" s="45">
        <f t="shared" ref="AP106:BC106" si="13">AP104-AP105</f>
        <v>26963089.679999996</v>
      </c>
      <c r="AQ106" s="45">
        <f t="shared" si="13"/>
        <v>31101687.280000016</v>
      </c>
      <c r="AR106" s="45">
        <f t="shared" si="13"/>
        <v>37913839.999999993</v>
      </c>
      <c r="AS106" s="45">
        <f t="shared" si="13"/>
        <v>42191064.640000008</v>
      </c>
      <c r="AT106" s="45">
        <f t="shared" si="13"/>
        <v>48362322.169999994</v>
      </c>
      <c r="AU106" s="45">
        <f t="shared" si="13"/>
        <v>36320161.199999981</v>
      </c>
      <c r="AV106" s="45">
        <f t="shared" si="13"/>
        <v>37327079.850000001</v>
      </c>
      <c r="AW106" s="45">
        <f t="shared" si="13"/>
        <v>38315503.590000004</v>
      </c>
      <c r="AX106" s="45">
        <f t="shared" si="13"/>
        <v>41264460.780000016</v>
      </c>
      <c r="AY106" s="45">
        <f t="shared" si="13"/>
        <v>34439119.130000003</v>
      </c>
      <c r="AZ106" s="45">
        <f t="shared" si="13"/>
        <v>33082409.229999989</v>
      </c>
      <c r="BA106" s="45">
        <f t="shared" si="13"/>
        <v>34067563.720000006</v>
      </c>
      <c r="BB106" s="45">
        <f t="shared" si="13"/>
        <v>33807052.189999998</v>
      </c>
      <c r="BC106" s="45">
        <f t="shared" si="13"/>
        <v>39291102.529999971</v>
      </c>
      <c r="BD106" s="45">
        <v>22293093.579999983</v>
      </c>
      <c r="BE106" s="45">
        <f>BE104-BE105</f>
        <v>67254573.409999996</v>
      </c>
      <c r="BF106" s="45">
        <v>56297557.830000013</v>
      </c>
      <c r="BG106" s="45">
        <v>26169421.780000001</v>
      </c>
      <c r="BH106" s="45">
        <v>19973519.879999995</v>
      </c>
      <c r="BI106" s="45">
        <v>23571129.55999998</v>
      </c>
      <c r="BJ106" s="45">
        <v>22120683.329999998</v>
      </c>
      <c r="BK106" s="45">
        <v>22998815.840000022</v>
      </c>
      <c r="BL106" s="45">
        <v>56275428.689999998</v>
      </c>
      <c r="BM106" s="45">
        <v>31051919.910000004</v>
      </c>
      <c r="BN106" s="45">
        <f>BN104-BN105</f>
        <v>30355998.490000013</v>
      </c>
    </row>
    <row r="107" spans="1:66" s="46" customFormat="1" ht="35.25" customHeight="1" x14ac:dyDescent="0.3">
      <c r="A107" s="58" t="s">
        <v>369</v>
      </c>
      <c r="B107" s="44">
        <v>709200.33999999973</v>
      </c>
      <c r="C107" s="44">
        <v>7002201.3199999956</v>
      </c>
      <c r="D107" s="44">
        <v>9748665.5200000014</v>
      </c>
      <c r="E107" s="44">
        <v>12728859.870000007</v>
      </c>
      <c r="F107" s="44">
        <v>14266780.160000021</v>
      </c>
      <c r="G107" s="44">
        <v>22363210.210000023</v>
      </c>
      <c r="H107" s="44">
        <v>22358524.080000035</v>
      </c>
      <c r="I107" s="44">
        <v>26625385.619999979</v>
      </c>
      <c r="J107" s="44">
        <v>32746346.709999982</v>
      </c>
      <c r="K107" s="44">
        <v>32652020.710000031</v>
      </c>
      <c r="L107" s="44">
        <v>30394214.77999999</v>
      </c>
      <c r="M107" s="44">
        <v>29537186.839999966</v>
      </c>
      <c r="N107" s="44">
        <v>31784173.879999973</v>
      </c>
      <c r="O107" s="44">
        <v>35048509.400000043</v>
      </c>
      <c r="P107" s="44">
        <v>39447734.619999982</v>
      </c>
      <c r="Q107" s="44">
        <v>37868480.109999992</v>
      </c>
      <c r="R107" s="44">
        <v>32879698.459999923</v>
      </c>
      <c r="S107" s="44">
        <v>41524378.429999992</v>
      </c>
      <c r="T107" s="45">
        <v>34855157.940000065</v>
      </c>
      <c r="U107" s="45">
        <v>25514909.980000004</v>
      </c>
      <c r="V107" s="45">
        <v>22881254.440000005</v>
      </c>
      <c r="W107" s="45">
        <v>18708482.24000001</v>
      </c>
      <c r="X107" s="45">
        <v>27826724.31000001</v>
      </c>
      <c r="Y107" s="45">
        <v>29012940.440000001</v>
      </c>
      <c r="Z107" s="45">
        <v>21741030.630000018</v>
      </c>
      <c r="AA107" s="45">
        <v>9613354.0700000115</v>
      </c>
      <c r="AB107" s="45">
        <v>10555990.020000011</v>
      </c>
      <c r="AC107" s="45">
        <v>8733137.5300000105</v>
      </c>
      <c r="AD107" s="45">
        <v>8314906.7800000068</v>
      </c>
      <c r="AE107" s="45">
        <v>9254969.6500000022</v>
      </c>
      <c r="AF107" s="45">
        <v>6428609.0500000035</v>
      </c>
      <c r="AG107" s="45">
        <v>0</v>
      </c>
      <c r="AH107" s="45">
        <v>0</v>
      </c>
      <c r="AI107" s="45">
        <v>0</v>
      </c>
      <c r="AJ107" s="45">
        <v>0</v>
      </c>
      <c r="AK107" s="45">
        <v>0</v>
      </c>
      <c r="AL107" s="45">
        <v>0</v>
      </c>
      <c r="AM107" s="45">
        <v>0</v>
      </c>
      <c r="AN107" s="45">
        <v>0</v>
      </c>
      <c r="AO107" s="45">
        <v>0</v>
      </c>
      <c r="AP107" s="45">
        <v>0</v>
      </c>
      <c r="AQ107" s="45">
        <v>0</v>
      </c>
      <c r="AR107" s="45">
        <v>0</v>
      </c>
      <c r="AS107" s="45">
        <v>0</v>
      </c>
      <c r="AT107" s="45">
        <v>0</v>
      </c>
      <c r="AU107" s="45">
        <v>0</v>
      </c>
      <c r="AV107" s="45">
        <v>0</v>
      </c>
      <c r="AW107" s="45">
        <v>0</v>
      </c>
      <c r="AX107" s="45">
        <v>0</v>
      </c>
      <c r="AY107" s="45">
        <v>8689480.9100000244</v>
      </c>
      <c r="AZ107" s="45">
        <v>8671786.3900000155</v>
      </c>
      <c r="BA107" s="45">
        <v>8643002.4600000046</v>
      </c>
      <c r="BB107" s="45">
        <v>0</v>
      </c>
      <c r="BC107" s="45">
        <v>0</v>
      </c>
      <c r="BD107" s="45">
        <v>8045793.9100000076</v>
      </c>
      <c r="BE107" s="45">
        <v>0</v>
      </c>
      <c r="BF107" s="45">
        <v>11980391.110000024</v>
      </c>
      <c r="BG107" s="45">
        <v>8871343.2000000067</v>
      </c>
      <c r="BH107" s="45">
        <v>7640482.5600000061</v>
      </c>
      <c r="BI107" s="45">
        <v>9834401.270000007</v>
      </c>
      <c r="BJ107" s="45">
        <v>8551425.6000000071</v>
      </c>
      <c r="BK107" s="45">
        <v>7753231.0900000073</v>
      </c>
      <c r="BL107" s="45">
        <v>8665352.9300000202</v>
      </c>
      <c r="BM107" s="45">
        <v>9356258.1500000004</v>
      </c>
      <c r="BN107" s="45">
        <v>9623544.3300000075</v>
      </c>
    </row>
    <row r="108" spans="1:66" s="46" customFormat="1" ht="35.25" customHeight="1" x14ac:dyDescent="0.3">
      <c r="A108" s="58" t="s">
        <v>370</v>
      </c>
      <c r="B108" s="44">
        <v>0</v>
      </c>
      <c r="C108" s="44">
        <v>0</v>
      </c>
      <c r="D108" s="44">
        <v>0</v>
      </c>
      <c r="E108" s="44">
        <v>0</v>
      </c>
      <c r="F108" s="44">
        <v>500</v>
      </c>
      <c r="G108" s="44">
        <v>553369</v>
      </c>
      <c r="H108" s="44">
        <v>396211.09000000008</v>
      </c>
      <c r="I108" s="44">
        <v>587208.97999999986</v>
      </c>
      <c r="J108" s="44">
        <v>1406661.6500000001</v>
      </c>
      <c r="K108" s="44">
        <v>906016.47999999975</v>
      </c>
      <c r="L108" s="44">
        <v>414318.02</v>
      </c>
      <c r="M108" s="44">
        <v>326442.27</v>
      </c>
      <c r="N108" s="44">
        <v>975864.47999999986</v>
      </c>
      <c r="O108" s="44">
        <v>2933401.0100000012</v>
      </c>
      <c r="P108" s="44">
        <v>2251040.1600000006</v>
      </c>
      <c r="Q108" s="44">
        <v>2327163.73</v>
      </c>
      <c r="R108" s="44">
        <v>887810.52999999991</v>
      </c>
      <c r="S108" s="44">
        <v>6468085.9899999984</v>
      </c>
      <c r="T108" s="45">
        <v>364392.27</v>
      </c>
      <c r="U108" s="45">
        <v>551058.01</v>
      </c>
      <c r="V108" s="45">
        <v>91271</v>
      </c>
      <c r="W108" s="45">
        <v>203228.23999999996</v>
      </c>
      <c r="X108" s="45">
        <v>418196.97</v>
      </c>
      <c r="Y108" s="45">
        <v>205170</v>
      </c>
      <c r="Z108" s="45">
        <v>791944.02</v>
      </c>
      <c r="AA108" s="45">
        <v>1344129.3399999999</v>
      </c>
      <c r="AB108" s="45">
        <v>2345485.3699999996</v>
      </c>
      <c r="AC108" s="45">
        <v>738854.66000000015</v>
      </c>
      <c r="AD108" s="45">
        <v>955426.99</v>
      </c>
      <c r="AE108" s="45">
        <v>1117285.54</v>
      </c>
      <c r="AF108" s="45">
        <v>264296.13</v>
      </c>
      <c r="AG108" s="45">
        <v>1086912.05</v>
      </c>
      <c r="AH108" s="45">
        <v>1431589.2399999998</v>
      </c>
      <c r="AI108" s="45">
        <v>1805987.5999999999</v>
      </c>
      <c r="AJ108" s="45">
        <v>879866.59999999986</v>
      </c>
      <c r="AK108" s="45">
        <v>1101756.8999999999</v>
      </c>
      <c r="AL108" s="45">
        <v>1115118.0600000003</v>
      </c>
      <c r="AM108" s="45">
        <v>0</v>
      </c>
      <c r="AN108" s="45">
        <v>0</v>
      </c>
      <c r="AO108" s="45">
        <v>0</v>
      </c>
      <c r="AP108" s="45">
        <v>0</v>
      </c>
      <c r="AQ108" s="45">
        <v>0</v>
      </c>
      <c r="AR108" s="45">
        <v>0</v>
      </c>
      <c r="AS108" s="45">
        <v>0</v>
      </c>
      <c r="AT108" s="45">
        <v>0</v>
      </c>
      <c r="AU108" s="45">
        <v>0</v>
      </c>
      <c r="AV108" s="45">
        <v>0</v>
      </c>
      <c r="AW108" s="45">
        <v>0</v>
      </c>
      <c r="AX108" s="45">
        <v>0</v>
      </c>
      <c r="AY108" s="45">
        <v>1403495.1799999997</v>
      </c>
      <c r="AZ108" s="45">
        <v>1187490.82</v>
      </c>
      <c r="BA108" s="45">
        <v>1138866.3599999999</v>
      </c>
      <c r="BB108" s="45">
        <v>0</v>
      </c>
      <c r="BC108" s="45">
        <v>0</v>
      </c>
      <c r="BD108" s="45">
        <v>579325</v>
      </c>
      <c r="BE108" s="45">
        <v>0</v>
      </c>
      <c r="BF108" s="45">
        <v>1199244.77</v>
      </c>
      <c r="BG108" s="45">
        <v>0</v>
      </c>
      <c r="BH108" s="45">
        <v>1237114.46</v>
      </c>
      <c r="BI108" s="45">
        <v>2605791.0300000003</v>
      </c>
      <c r="BJ108" s="45">
        <v>3144136.6999999997</v>
      </c>
      <c r="BK108" s="45">
        <v>1688045.71</v>
      </c>
      <c r="BL108" s="45">
        <v>2485338.37</v>
      </c>
      <c r="BM108" s="45">
        <v>3229076.1500000004</v>
      </c>
      <c r="BN108" s="45">
        <v>1760255.9</v>
      </c>
    </row>
    <row r="109" spans="1:66" s="46" customFormat="1" ht="35.25" customHeight="1" x14ac:dyDescent="0.3">
      <c r="A109" s="58" t="s">
        <v>371</v>
      </c>
      <c r="B109" s="44">
        <v>65384.22</v>
      </c>
      <c r="C109" s="44">
        <v>137085.68</v>
      </c>
      <c r="D109" s="44">
        <v>71315.41</v>
      </c>
      <c r="E109" s="44">
        <v>48705.2</v>
      </c>
      <c r="F109" s="44">
        <v>209293.76000000004</v>
      </c>
      <c r="G109" s="44">
        <v>401574.47000000003</v>
      </c>
      <c r="H109" s="44">
        <v>965850.47</v>
      </c>
      <c r="I109" s="44">
        <v>979317.47</v>
      </c>
      <c r="J109" s="44">
        <v>1122068.96</v>
      </c>
      <c r="K109" s="44">
        <v>981437.03999999992</v>
      </c>
      <c r="L109" s="44">
        <v>1568589.33</v>
      </c>
      <c r="M109" s="44">
        <v>1456927.02</v>
      </c>
      <c r="N109" s="44">
        <v>1060376.32</v>
      </c>
      <c r="O109" s="44">
        <v>1145800.8600000001</v>
      </c>
      <c r="P109" s="44">
        <v>1355727.0799999996</v>
      </c>
      <c r="Q109" s="44">
        <v>1433869.1600000001</v>
      </c>
      <c r="R109" s="44">
        <v>1272021.8799999999</v>
      </c>
      <c r="S109" s="44">
        <v>2073944.7899999998</v>
      </c>
      <c r="T109" s="45">
        <v>3448080.3200000008</v>
      </c>
      <c r="U109" s="45">
        <v>5369431.5700000003</v>
      </c>
      <c r="V109" s="45">
        <v>9835948.8200000003</v>
      </c>
      <c r="W109" s="45">
        <v>9969617.5100000016</v>
      </c>
      <c r="X109" s="45">
        <v>10775261.849999998</v>
      </c>
      <c r="Y109" s="45">
        <v>7979884.1099999975</v>
      </c>
      <c r="Z109" s="45">
        <v>9189421.5299999993</v>
      </c>
      <c r="AA109" s="45">
        <v>11299157.619999999</v>
      </c>
      <c r="AB109" s="45">
        <v>15316063.069999998</v>
      </c>
      <c r="AC109" s="45">
        <v>15530387.140000004</v>
      </c>
      <c r="AD109" s="45">
        <v>17321504.030000001</v>
      </c>
      <c r="AE109" s="45">
        <v>20875565.240000002</v>
      </c>
      <c r="AF109" s="45">
        <v>16419511.150000006</v>
      </c>
      <c r="AG109" s="45">
        <v>18723412.179999992</v>
      </c>
      <c r="AH109" s="45">
        <v>19140374.500000004</v>
      </c>
      <c r="AI109" s="45">
        <v>19086770.399999995</v>
      </c>
      <c r="AJ109" s="45">
        <v>15973071.590000009</v>
      </c>
      <c r="AK109" s="45">
        <v>15794497.169999994</v>
      </c>
      <c r="AL109" s="45">
        <v>16220572.02</v>
      </c>
      <c r="AM109" s="45">
        <v>15141543.230000004</v>
      </c>
      <c r="AN109" s="45">
        <v>16187264.889999991</v>
      </c>
      <c r="AO109" s="45">
        <v>16256447.769999992</v>
      </c>
      <c r="AP109" s="45">
        <v>15557454.379999999</v>
      </c>
      <c r="AQ109" s="45">
        <v>18103123.49000001</v>
      </c>
      <c r="AR109" s="45">
        <v>1135.51</v>
      </c>
      <c r="AS109" s="45">
        <v>0</v>
      </c>
      <c r="AT109" s="45">
        <v>0</v>
      </c>
      <c r="AU109" s="45">
        <v>0</v>
      </c>
      <c r="AV109" s="45">
        <v>0</v>
      </c>
      <c r="AW109" s="45">
        <v>0</v>
      </c>
      <c r="AX109" s="45">
        <v>0</v>
      </c>
      <c r="AY109" s="45">
        <v>15977697.389999999</v>
      </c>
      <c r="AZ109" s="45">
        <v>16110694.830000006</v>
      </c>
      <c r="BA109" s="45">
        <v>8868550.3999999948</v>
      </c>
      <c r="BB109" s="45">
        <v>9176737.8899999987</v>
      </c>
      <c r="BC109" s="45">
        <v>10291571.189999998</v>
      </c>
      <c r="BD109" s="45">
        <v>13075235.73</v>
      </c>
      <c r="BE109" s="45">
        <v>8144540.490000003</v>
      </c>
      <c r="BF109" s="45">
        <v>40096194.019999996</v>
      </c>
      <c r="BG109" s="45">
        <v>15744957.370000001</v>
      </c>
      <c r="BH109" s="45">
        <v>10990926.220000001</v>
      </c>
      <c r="BI109" s="45">
        <v>13566643.52</v>
      </c>
      <c r="BJ109" s="45">
        <v>12168227.950000003</v>
      </c>
      <c r="BK109" s="45">
        <v>10887806.460000001</v>
      </c>
      <c r="BL109" s="45">
        <v>1784047.4300000002</v>
      </c>
      <c r="BM109" s="45">
        <v>12853978.6</v>
      </c>
      <c r="BN109" s="45">
        <v>16408877.729999997</v>
      </c>
    </row>
    <row r="110" spans="1:66" s="46" customFormat="1" ht="35.25" customHeight="1" x14ac:dyDescent="0.3">
      <c r="A110" s="58" t="s">
        <v>372</v>
      </c>
      <c r="B110" s="44">
        <v>0</v>
      </c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5">
        <v>0</v>
      </c>
      <c r="V110" s="45">
        <v>0</v>
      </c>
      <c r="W110" s="45">
        <v>0</v>
      </c>
      <c r="X110" s="45">
        <v>800</v>
      </c>
      <c r="Y110" s="45">
        <v>0</v>
      </c>
      <c r="Z110" s="45">
        <v>0</v>
      </c>
      <c r="AA110" s="45">
        <v>56234.69</v>
      </c>
      <c r="AB110" s="45">
        <v>430052.04000000004</v>
      </c>
      <c r="AC110" s="45">
        <v>889384.84000000008</v>
      </c>
      <c r="AD110" s="45">
        <v>1083036.99</v>
      </c>
      <c r="AE110" s="45">
        <v>1244866.9899999998</v>
      </c>
      <c r="AF110" s="45">
        <v>1426208.1600000001</v>
      </c>
      <c r="AG110" s="45">
        <v>1648202.56</v>
      </c>
      <c r="AH110" s="45">
        <v>1713561.2300000002</v>
      </c>
      <c r="AI110" s="45">
        <v>1344747.2400000005</v>
      </c>
      <c r="AJ110" s="45">
        <v>1402302.3800000001</v>
      </c>
      <c r="AK110" s="45">
        <v>1299032.29</v>
      </c>
      <c r="AL110" s="45">
        <v>1350109.17</v>
      </c>
      <c r="AM110" s="45">
        <v>1328395.8399999999</v>
      </c>
      <c r="AN110" s="45">
        <v>1106416.8700000001</v>
      </c>
      <c r="AO110" s="45">
        <v>1182923.9100000001</v>
      </c>
      <c r="AP110" s="45">
        <v>1080586.5499999998</v>
      </c>
      <c r="AQ110" s="45">
        <v>1820901.9100000001</v>
      </c>
      <c r="AR110" s="45">
        <v>0</v>
      </c>
      <c r="AS110" s="45">
        <v>0</v>
      </c>
      <c r="AT110" s="45">
        <v>0</v>
      </c>
      <c r="AU110" s="45">
        <v>0</v>
      </c>
      <c r="AV110" s="45">
        <v>0</v>
      </c>
      <c r="AW110" s="45">
        <v>0</v>
      </c>
      <c r="AX110" s="45">
        <v>0</v>
      </c>
      <c r="AY110" s="45">
        <v>0</v>
      </c>
      <c r="AZ110" s="45">
        <v>0</v>
      </c>
      <c r="BA110" s="45">
        <v>0</v>
      </c>
      <c r="BB110" s="45">
        <v>0</v>
      </c>
      <c r="BC110" s="45">
        <v>0</v>
      </c>
      <c r="BD110" s="45">
        <v>530039.22</v>
      </c>
      <c r="BE110" s="45">
        <v>0</v>
      </c>
      <c r="BF110" s="45">
        <v>2135578.37</v>
      </c>
      <c r="BG110" s="45">
        <v>1195123.2300000002</v>
      </c>
      <c r="BH110" s="45">
        <v>441311.28000000009</v>
      </c>
      <c r="BI110" s="45">
        <v>395542.11</v>
      </c>
      <c r="BJ110" s="45">
        <v>393470.8</v>
      </c>
      <c r="BK110" s="45">
        <v>485920.58999999997</v>
      </c>
      <c r="BL110" s="45">
        <v>29930631.580000006</v>
      </c>
      <c r="BM110" s="45">
        <v>5477390.9599999981</v>
      </c>
      <c r="BN110" s="45">
        <v>2346164.2000000002</v>
      </c>
    </row>
    <row r="111" spans="1:66" s="46" customFormat="1" ht="35.25" customHeight="1" x14ac:dyDescent="0.3">
      <c r="A111" s="58" t="s">
        <v>373</v>
      </c>
      <c r="B111" s="44">
        <v>3999.99</v>
      </c>
      <c r="C111" s="44">
        <v>3499.99</v>
      </c>
      <c r="D111" s="44">
        <v>2507.62</v>
      </c>
      <c r="E111" s="44">
        <v>4892.38</v>
      </c>
      <c r="F111" s="44">
        <v>7218.18</v>
      </c>
      <c r="G111" s="44">
        <v>3161.6099999999997</v>
      </c>
      <c r="H111" s="44">
        <v>999.85</v>
      </c>
      <c r="I111" s="44">
        <v>1860</v>
      </c>
      <c r="J111" s="44">
        <v>2000.01</v>
      </c>
      <c r="K111" s="44">
        <v>2675.16</v>
      </c>
      <c r="L111" s="44">
        <v>500</v>
      </c>
      <c r="M111" s="44">
        <v>1000</v>
      </c>
      <c r="N111" s="44">
        <v>298236.47000000003</v>
      </c>
      <c r="O111" s="44">
        <v>349233.13999999996</v>
      </c>
      <c r="P111" s="44">
        <v>369320.65</v>
      </c>
      <c r="Q111" s="44">
        <v>568878.84999999986</v>
      </c>
      <c r="R111" s="44">
        <v>728139.46</v>
      </c>
      <c r="S111" s="44">
        <v>1047734.3500000001</v>
      </c>
      <c r="T111" s="45">
        <v>887329.57000000018</v>
      </c>
      <c r="U111" s="45">
        <v>702461.86</v>
      </c>
      <c r="V111" s="45">
        <v>350027.51999999996</v>
      </c>
      <c r="W111" s="45">
        <v>253470.29999999996</v>
      </c>
      <c r="X111" s="45">
        <v>296480.80000000005</v>
      </c>
      <c r="Y111" s="45">
        <v>268659.93</v>
      </c>
      <c r="Z111" s="45">
        <v>270821.69</v>
      </c>
      <c r="AA111" s="45">
        <v>498463.62999999989</v>
      </c>
      <c r="AB111" s="45">
        <v>462691.33999999997</v>
      </c>
      <c r="AC111" s="45">
        <v>424227.58999999997</v>
      </c>
      <c r="AD111" s="45">
        <v>524443.05000000005</v>
      </c>
      <c r="AE111" s="45">
        <v>598614.65999999992</v>
      </c>
      <c r="AF111" s="45">
        <v>480398.72999999992</v>
      </c>
      <c r="AG111" s="45">
        <v>576705.86</v>
      </c>
      <c r="AH111" s="45">
        <v>539272.62</v>
      </c>
      <c r="AI111" s="45">
        <v>476023.29000000004</v>
      </c>
      <c r="AJ111" s="45">
        <v>403378.51</v>
      </c>
      <c r="AK111" s="45">
        <v>389777.83</v>
      </c>
      <c r="AL111" s="45">
        <v>339512.76</v>
      </c>
      <c r="AM111" s="45">
        <v>450203.85</v>
      </c>
      <c r="AN111" s="45">
        <v>426676.61000000004</v>
      </c>
      <c r="AO111" s="45">
        <v>509963.69999999995</v>
      </c>
      <c r="AP111" s="45">
        <v>410023.16000000009</v>
      </c>
      <c r="AQ111" s="45">
        <v>512072.99000000005</v>
      </c>
      <c r="AR111" s="45">
        <v>0</v>
      </c>
      <c r="AS111" s="45">
        <v>0</v>
      </c>
      <c r="AT111" s="45">
        <v>0</v>
      </c>
      <c r="AU111" s="45">
        <v>0</v>
      </c>
      <c r="AV111" s="45">
        <v>0</v>
      </c>
      <c r="AW111" s="45">
        <v>0</v>
      </c>
      <c r="AX111" s="45">
        <v>0</v>
      </c>
      <c r="AY111" s="45">
        <v>0</v>
      </c>
      <c r="AZ111" s="45">
        <v>0</v>
      </c>
      <c r="BA111" s="45">
        <v>0</v>
      </c>
      <c r="BB111" s="45">
        <v>0</v>
      </c>
      <c r="BC111" s="45">
        <v>0</v>
      </c>
      <c r="BD111" s="45">
        <v>434567.44</v>
      </c>
      <c r="BE111" s="45">
        <v>0</v>
      </c>
      <c r="BF111" s="45">
        <v>1711291.5299999998</v>
      </c>
      <c r="BG111" s="45">
        <v>925305.33000000007</v>
      </c>
      <c r="BH111" s="45">
        <v>423629.33</v>
      </c>
      <c r="BI111" s="45">
        <v>282269.17</v>
      </c>
      <c r="BJ111" s="45">
        <v>222504.81</v>
      </c>
      <c r="BK111" s="45">
        <v>0</v>
      </c>
      <c r="BL111" s="45">
        <v>468549.31</v>
      </c>
      <c r="BM111" s="45">
        <v>386520.3</v>
      </c>
      <c r="BN111" s="45">
        <v>388223.76999999996</v>
      </c>
    </row>
    <row r="112" spans="1:66" s="49" customFormat="1" ht="49.5" x14ac:dyDescent="0.35">
      <c r="A112" s="59" t="s">
        <v>374</v>
      </c>
      <c r="B112" s="48">
        <f t="shared" ref="B112:BM112" si="14">B104/B96</f>
        <v>4.4792197880565772E-2</v>
      </c>
      <c r="C112" s="48">
        <f t="shared" si="14"/>
        <v>0.22842451663113506</v>
      </c>
      <c r="D112" s="48">
        <f t="shared" si="14"/>
        <v>0.26402557664727333</v>
      </c>
      <c r="E112" s="48">
        <f t="shared" si="14"/>
        <v>0.29768190214741769</v>
      </c>
      <c r="F112" s="48">
        <f t="shared" si="14"/>
        <v>0.15967075338213496</v>
      </c>
      <c r="G112" s="48">
        <f t="shared" si="14"/>
        <v>0.48043371216576891</v>
      </c>
      <c r="H112" s="48">
        <f t="shared" si="14"/>
        <v>0.55431881856407361</v>
      </c>
      <c r="I112" s="48">
        <f t="shared" si="14"/>
        <v>0.68827169182254555</v>
      </c>
      <c r="J112" s="48">
        <f t="shared" si="14"/>
        <v>0.73485222038385223</v>
      </c>
      <c r="K112" s="48">
        <f t="shared" si="14"/>
        <v>0.77599418953488908</v>
      </c>
      <c r="L112" s="48">
        <f t="shared" si="14"/>
        <v>0.83473415919260741</v>
      </c>
      <c r="M112" s="48">
        <f t="shared" si="14"/>
        <v>0.78223912987771371</v>
      </c>
      <c r="N112" s="48">
        <f t="shared" si="14"/>
        <v>0.89535168737820747</v>
      </c>
      <c r="O112" s="48">
        <f t="shared" si="14"/>
        <v>1.0895348377923382</v>
      </c>
      <c r="P112" s="48">
        <f t="shared" si="14"/>
        <v>1.0000065274389607</v>
      </c>
      <c r="Q112" s="48">
        <f t="shared" si="14"/>
        <v>0.93347685160946003</v>
      </c>
      <c r="R112" s="48">
        <f t="shared" si="14"/>
        <v>0.95769769090922918</v>
      </c>
      <c r="S112" s="48">
        <f t="shared" si="14"/>
        <v>1.1928257570731104</v>
      </c>
      <c r="T112" s="48">
        <f t="shared" si="14"/>
        <v>1.4000723454091337</v>
      </c>
      <c r="U112" s="48">
        <f t="shared" si="14"/>
        <v>1.2311677914352444</v>
      </c>
      <c r="V112" s="48">
        <f t="shared" si="14"/>
        <v>1.1348693438793391</v>
      </c>
      <c r="W112" s="48">
        <f t="shared" si="14"/>
        <v>1.4655035915597907</v>
      </c>
      <c r="X112" s="48">
        <f t="shared" si="14"/>
        <v>2.2049453663722876</v>
      </c>
      <c r="Y112" s="48">
        <f t="shared" si="14"/>
        <v>1.8573533237964841</v>
      </c>
      <c r="Z112" s="48">
        <f t="shared" si="14"/>
        <v>1.6886091619193888</v>
      </c>
      <c r="AA112" s="48">
        <f t="shared" si="14"/>
        <v>1.0958022070688835</v>
      </c>
      <c r="AB112" s="48">
        <f t="shared" si="14"/>
        <v>1.0090837183849617</v>
      </c>
      <c r="AC112" s="48">
        <f t="shared" si="14"/>
        <v>0.93364694959540129</v>
      </c>
      <c r="AD112" s="48">
        <f t="shared" si="14"/>
        <v>0.91414697675440892</v>
      </c>
      <c r="AE112" s="48">
        <f t="shared" si="14"/>
        <v>1.0048160944019753</v>
      </c>
      <c r="AF112" s="48">
        <f t="shared" si="14"/>
        <v>0.81326498433621508</v>
      </c>
      <c r="AG112" s="48">
        <f t="shared" si="14"/>
        <v>0.93277973814561166</v>
      </c>
      <c r="AH112" s="48">
        <f t="shared" si="14"/>
        <v>1.0204123938061598</v>
      </c>
      <c r="AI112" s="48">
        <f t="shared" si="14"/>
        <v>1.24853622243117</v>
      </c>
      <c r="AJ112" s="48">
        <f t="shared" si="14"/>
        <v>1.0491830014882968</v>
      </c>
      <c r="AK112" s="48">
        <f t="shared" si="14"/>
        <v>1.1043932166986861</v>
      </c>
      <c r="AL112" s="48">
        <f t="shared" si="14"/>
        <v>1.1265361887383896</v>
      </c>
      <c r="AM112" s="48">
        <f t="shared" si="14"/>
        <v>1.0994936502869683</v>
      </c>
      <c r="AN112" s="48">
        <f t="shared" si="14"/>
        <v>1.0711325560805027</v>
      </c>
      <c r="AO112" s="48">
        <f t="shared" si="14"/>
        <v>1.2028665706579271</v>
      </c>
      <c r="AP112" s="48">
        <f t="shared" si="14"/>
        <v>1.0605210183982425</v>
      </c>
      <c r="AQ112" s="48">
        <f t="shared" si="14"/>
        <v>1.0521408845802516</v>
      </c>
      <c r="AR112" s="48">
        <f t="shared" si="14"/>
        <v>1.0933312818506189</v>
      </c>
      <c r="AS112" s="48">
        <f t="shared" si="14"/>
        <v>1.1995844614630147</v>
      </c>
      <c r="AT112" s="48">
        <f t="shared" si="14"/>
        <v>1.3451220465073046</v>
      </c>
      <c r="AU112" s="48">
        <f t="shared" si="14"/>
        <v>1.0567694976888709</v>
      </c>
      <c r="AV112" s="48">
        <f t="shared" si="14"/>
        <v>1.1179866062070676</v>
      </c>
      <c r="AW112" s="48">
        <f t="shared" si="14"/>
        <v>1.119199587005913</v>
      </c>
      <c r="AX112" s="48">
        <f t="shared" si="14"/>
        <v>1.3854974703964082</v>
      </c>
      <c r="AY112" s="48">
        <f t="shared" si="14"/>
        <v>1.1172334549764698</v>
      </c>
      <c r="AZ112" s="48">
        <f t="shared" si="14"/>
        <v>0.95874239716605791</v>
      </c>
      <c r="BA112" s="48">
        <f t="shared" si="14"/>
        <v>0.94675988143410872</v>
      </c>
      <c r="BB112" s="48">
        <f t="shared" si="14"/>
        <v>0.91466638405727652</v>
      </c>
      <c r="BC112" s="48">
        <f t="shared" si="14"/>
        <v>1.0097733090125436</v>
      </c>
      <c r="BD112" s="48">
        <f t="shared" si="14"/>
        <v>0.98404239404822103</v>
      </c>
      <c r="BE112" s="48">
        <f t="shared" si="14"/>
        <v>0.69163846255004158</v>
      </c>
      <c r="BF112" s="48">
        <f t="shared" si="14"/>
        <v>1.7793558327440595</v>
      </c>
      <c r="BG112" s="48">
        <f t="shared" si="14"/>
        <v>0.98010815058996481</v>
      </c>
      <c r="BH112" s="48">
        <f t="shared" si="14"/>
        <v>0.86532349208578918</v>
      </c>
      <c r="BI112" s="48">
        <f t="shared" si="14"/>
        <v>1.2486162915251828</v>
      </c>
      <c r="BJ112" s="48">
        <f t="shared" si="14"/>
        <v>1.0479651967255295</v>
      </c>
      <c r="BK112" s="48">
        <f t="shared" si="14"/>
        <v>1.063155496708255</v>
      </c>
      <c r="BL112" s="48">
        <f t="shared" si="14"/>
        <v>2.3400204274871248</v>
      </c>
      <c r="BM112" s="48">
        <f t="shared" si="14"/>
        <v>1.2565972418353004</v>
      </c>
      <c r="BN112" s="48">
        <f t="shared" ref="BN112" si="15">BN104/BN96</f>
        <v>1.4699531082955595</v>
      </c>
    </row>
    <row r="113" spans="1:67" s="49" customFormat="1" ht="19.5" x14ac:dyDescent="0.35">
      <c r="A113" s="47" t="s">
        <v>375</v>
      </c>
      <c r="B113" s="60">
        <f>IFERROR(B104/B97,0)</f>
        <v>0</v>
      </c>
      <c r="C113" s="60">
        <f t="shared" ref="C113:S113" si="16">IFERROR(C104/C97,0)</f>
        <v>0</v>
      </c>
      <c r="D113" s="60">
        <f t="shared" si="16"/>
        <v>0</v>
      </c>
      <c r="E113" s="60">
        <f t="shared" si="16"/>
        <v>0</v>
      </c>
      <c r="F113" s="60">
        <f t="shared" si="16"/>
        <v>0</v>
      </c>
      <c r="G113" s="60">
        <f t="shared" si="16"/>
        <v>0</v>
      </c>
      <c r="H113" s="60">
        <f t="shared" si="16"/>
        <v>0</v>
      </c>
      <c r="I113" s="60">
        <f t="shared" si="16"/>
        <v>0</v>
      </c>
      <c r="J113" s="60">
        <f t="shared" si="16"/>
        <v>2701713.77</v>
      </c>
      <c r="K113" s="60">
        <f t="shared" si="16"/>
        <v>0</v>
      </c>
      <c r="L113" s="60">
        <f t="shared" si="16"/>
        <v>0</v>
      </c>
      <c r="M113" s="60">
        <f t="shared" si="16"/>
        <v>0</v>
      </c>
      <c r="N113" s="60">
        <f t="shared" si="16"/>
        <v>0</v>
      </c>
      <c r="O113" s="60">
        <f t="shared" si="16"/>
        <v>0</v>
      </c>
      <c r="P113" s="60">
        <f t="shared" si="16"/>
        <v>0</v>
      </c>
      <c r="Q113" s="60">
        <f t="shared" si="16"/>
        <v>0</v>
      </c>
      <c r="R113" s="60">
        <f t="shared" si="16"/>
        <v>0</v>
      </c>
      <c r="S113" s="60">
        <f t="shared" si="16"/>
        <v>0</v>
      </c>
      <c r="T113" s="60">
        <f t="shared" ref="T113:BN118" si="17">IFERROR(T105/$AQ$104,0)</f>
        <v>6.4743434171824432E-2</v>
      </c>
      <c r="U113" s="60">
        <f t="shared" si="17"/>
        <v>6.5151968084404668E-2</v>
      </c>
      <c r="V113" s="60">
        <f t="shared" si="17"/>
        <v>7.0192461557440841E-2</v>
      </c>
      <c r="W113" s="60">
        <f t="shared" si="17"/>
        <v>0.14103717809215732</v>
      </c>
      <c r="X113" s="60">
        <f t="shared" si="17"/>
        <v>0.2074317739607352</v>
      </c>
      <c r="Y113" s="60">
        <f t="shared" si="17"/>
        <v>0.17038462542847591</v>
      </c>
      <c r="Z113" s="60">
        <f t="shared" si="17"/>
        <v>0.18386401348169912</v>
      </c>
      <c r="AA113" s="60">
        <f t="shared" si="17"/>
        <v>0.18256287169590799</v>
      </c>
      <c r="AB113" s="60">
        <f t="shared" si="17"/>
        <v>0.10475474148755685</v>
      </c>
      <c r="AC113" s="60">
        <f t="shared" si="17"/>
        <v>0.12061466305100495</v>
      </c>
      <c r="AD113" s="60">
        <f t="shared" si="17"/>
        <v>0.10445254677395782</v>
      </c>
      <c r="AE113" s="60">
        <f t="shared" si="17"/>
        <v>0.20062283537602055</v>
      </c>
      <c r="AF113" s="60">
        <f t="shared" si="17"/>
        <v>9.3304955482106405E-2</v>
      </c>
      <c r="AG113" s="60">
        <f t="shared" si="17"/>
        <v>0.12097682656321346</v>
      </c>
      <c r="AH113" s="60">
        <f t="shared" si="17"/>
        <v>0.15615389852373876</v>
      </c>
      <c r="AI113" s="60">
        <f t="shared" si="17"/>
        <v>0.25596689989344412</v>
      </c>
      <c r="AJ113" s="60">
        <f t="shared" si="17"/>
        <v>0.19096202631652504</v>
      </c>
      <c r="AK113" s="60">
        <f t="shared" si="17"/>
        <v>0.18277702891588821</v>
      </c>
      <c r="AL113" s="60">
        <f t="shared" si="17"/>
        <v>0.19026178799656632</v>
      </c>
      <c r="AM113" s="60">
        <f t="shared" si="17"/>
        <v>0.21665775779809515</v>
      </c>
      <c r="AN113" s="60">
        <f t="shared" si="17"/>
        <v>0.18622167539997203</v>
      </c>
      <c r="AO113" s="60">
        <f t="shared" si="17"/>
        <v>0.27865604626080703</v>
      </c>
      <c r="AP113" s="60">
        <f t="shared" si="17"/>
        <v>0.21920152666830142</v>
      </c>
      <c r="AQ113" s="60">
        <f t="shared" si="17"/>
        <v>0.27454479579407182</v>
      </c>
      <c r="AR113" s="60">
        <f t="shared" si="17"/>
        <v>0</v>
      </c>
      <c r="AS113" s="60">
        <f t="shared" si="17"/>
        <v>0</v>
      </c>
      <c r="AT113" s="60">
        <f t="shared" si="17"/>
        <v>0</v>
      </c>
      <c r="AU113" s="60">
        <f t="shared" si="17"/>
        <v>0</v>
      </c>
      <c r="AV113" s="60">
        <f t="shared" si="17"/>
        <v>0</v>
      </c>
      <c r="AW113" s="60">
        <f t="shared" si="17"/>
        <v>0</v>
      </c>
      <c r="AX113" s="60">
        <f t="shared" si="17"/>
        <v>0</v>
      </c>
      <c r="AY113" s="60">
        <f t="shared" si="17"/>
        <v>0</v>
      </c>
      <c r="AZ113" s="60">
        <f t="shared" si="17"/>
        <v>0</v>
      </c>
      <c r="BA113" s="60">
        <f t="shared" si="17"/>
        <v>0</v>
      </c>
      <c r="BB113" s="60">
        <f t="shared" si="17"/>
        <v>0</v>
      </c>
      <c r="BC113" s="60">
        <f t="shared" si="17"/>
        <v>0</v>
      </c>
      <c r="BD113" s="60">
        <f t="shared" si="17"/>
        <v>0.16347961122939139</v>
      </c>
      <c r="BE113" s="60">
        <f t="shared" si="17"/>
        <v>0</v>
      </c>
      <c r="BF113" s="60">
        <f t="shared" si="17"/>
        <v>0.24873892496078936</v>
      </c>
      <c r="BG113" s="60">
        <f t="shared" si="17"/>
        <v>0.17695454019105011</v>
      </c>
      <c r="BH113" s="60">
        <f t="shared" si="17"/>
        <v>0.12342612972907646</v>
      </c>
      <c r="BI113" s="60">
        <f t="shared" si="17"/>
        <v>0.22746640354992595</v>
      </c>
      <c r="BJ113" s="60">
        <f t="shared" si="17"/>
        <v>0.1491141186210462</v>
      </c>
      <c r="BK113" s="60">
        <f t="shared" si="17"/>
        <v>0.15414407373780903</v>
      </c>
      <c r="BL113" s="60">
        <f t="shared" si="17"/>
        <v>0.27827628756561656</v>
      </c>
      <c r="BM113" s="60">
        <f t="shared" si="17"/>
        <v>0.17780983556537597</v>
      </c>
      <c r="BN113" s="60">
        <f t="shared" si="17"/>
        <v>0.27523612316173507</v>
      </c>
    </row>
    <row r="114" spans="1:67" s="49" customFormat="1" ht="19.5" x14ac:dyDescent="0.35">
      <c r="A114" s="47" t="s">
        <v>376</v>
      </c>
      <c r="B114" s="60">
        <f t="shared" ref="B114:S119" si="18">IFERROR(B105/B98,0)</f>
        <v>0</v>
      </c>
      <c r="C114" s="60">
        <f t="shared" si="18"/>
        <v>0</v>
      </c>
      <c r="D114" s="60">
        <f t="shared" si="18"/>
        <v>0</v>
      </c>
      <c r="E114" s="60">
        <f t="shared" si="18"/>
        <v>0</v>
      </c>
      <c r="F114" s="60">
        <f t="shared" si="18"/>
        <v>0</v>
      </c>
      <c r="G114" s="60">
        <f t="shared" si="18"/>
        <v>1.1458332018470949E-2</v>
      </c>
      <c r="H114" s="60">
        <f t="shared" si="18"/>
        <v>9.1580502175560782E-3</v>
      </c>
      <c r="I114" s="60">
        <f t="shared" si="18"/>
        <v>1.3864067271779227E-2</v>
      </c>
      <c r="J114" s="60">
        <f t="shared" si="18"/>
        <v>2.7688731127781044E-2</v>
      </c>
      <c r="K114" s="60">
        <f t="shared" si="18"/>
        <v>1.7370836348869052E-2</v>
      </c>
      <c r="L114" s="60">
        <f t="shared" si="18"/>
        <v>1.0689211267520633E-2</v>
      </c>
      <c r="M114" s="60">
        <f t="shared" si="18"/>
        <v>8.0682919860906484E-3</v>
      </c>
      <c r="N114" s="60">
        <f t="shared" si="18"/>
        <v>2.4267330375869867E-2</v>
      </c>
      <c r="O114" s="60">
        <f t="shared" si="18"/>
        <v>8.0352543398948012E-2</v>
      </c>
      <c r="P114" s="60">
        <f t="shared" si="18"/>
        <v>4.1833878709873248E-2</v>
      </c>
      <c r="Q114" s="60">
        <f t="shared" si="18"/>
        <v>5.127885295985956E-2</v>
      </c>
      <c r="R114" s="60">
        <f t="shared" si="18"/>
        <v>1.8199290102545809E-2</v>
      </c>
      <c r="S114" s="60">
        <f t="shared" si="18"/>
        <v>0.13430073094913822</v>
      </c>
      <c r="T114" s="60">
        <f t="shared" si="17"/>
        <v>0.90754287743909212</v>
      </c>
      <c r="U114" s="60">
        <f t="shared" si="17"/>
        <v>0.74184678934215864</v>
      </c>
      <c r="V114" s="60">
        <f t="shared" si="17"/>
        <v>0.84079736363671809</v>
      </c>
      <c r="W114" s="60">
        <f t="shared" si="17"/>
        <v>0.81494706539792339</v>
      </c>
      <c r="X114" s="60">
        <f t="shared" si="17"/>
        <v>1.1104110829259042</v>
      </c>
      <c r="Y114" s="60">
        <f t="shared" si="17"/>
        <v>1.0391832455918064</v>
      </c>
      <c r="Z114" s="60">
        <f t="shared" si="17"/>
        <v>0.94975269090256365</v>
      </c>
      <c r="AA114" s="60">
        <f t="shared" si="17"/>
        <v>0.73314295423408671</v>
      </c>
      <c r="AB114" s="60">
        <f t="shared" si="17"/>
        <v>0.80323885127953154</v>
      </c>
      <c r="AC114" s="60">
        <f t="shared" si="17"/>
        <v>0.74619629762921946</v>
      </c>
      <c r="AD114" s="60">
        <f t="shared" si="17"/>
        <v>0.77453748915373788</v>
      </c>
      <c r="AE114" s="60">
        <f t="shared" si="17"/>
        <v>0.98126601000357083</v>
      </c>
      <c r="AF114" s="60">
        <f t="shared" si="17"/>
        <v>0.6711400140130932</v>
      </c>
      <c r="AG114" s="60">
        <f t="shared" si="17"/>
        <v>0.79632229690389456</v>
      </c>
      <c r="AH114" s="60">
        <f t="shared" si="17"/>
        <v>0.84302590293357249</v>
      </c>
      <c r="AI114" s="60">
        <f t="shared" si="17"/>
        <v>0.97741019525109185</v>
      </c>
      <c r="AJ114" s="60">
        <f t="shared" si="17"/>
        <v>0.78226538896643305</v>
      </c>
      <c r="AK114" s="60">
        <f t="shared" si="17"/>
        <v>0.75658231844056278</v>
      </c>
      <c r="AL114" s="60">
        <f t="shared" si="17"/>
        <v>0.7620602008159868</v>
      </c>
      <c r="AM114" s="60">
        <f t="shared" si="17"/>
        <v>0.80216921558186849</v>
      </c>
      <c r="AN114" s="60">
        <f t="shared" si="17"/>
        <v>0.83546506055934222</v>
      </c>
      <c r="AO114" s="60">
        <f t="shared" si="17"/>
        <v>0.93922817047864338</v>
      </c>
      <c r="AP114" s="60">
        <f t="shared" si="17"/>
        <v>0.62892130429224558</v>
      </c>
      <c r="AQ114" s="60">
        <f t="shared" si="17"/>
        <v>0.72545520420592824</v>
      </c>
      <c r="AR114" s="60">
        <f t="shared" si="17"/>
        <v>0.88435049493658435</v>
      </c>
      <c r="AS114" s="60">
        <f t="shared" si="17"/>
        <v>0.98411790776891594</v>
      </c>
      <c r="AT114" s="60">
        <f t="shared" si="17"/>
        <v>1.1280641461619834</v>
      </c>
      <c r="AU114" s="60">
        <f t="shared" si="17"/>
        <v>0.84717750914696366</v>
      </c>
      <c r="AV114" s="60">
        <f t="shared" si="17"/>
        <v>0.87066415693807098</v>
      </c>
      <c r="AW114" s="60">
        <f t="shared" si="17"/>
        <v>0.89371940598897348</v>
      </c>
      <c r="AX114" s="60">
        <f t="shared" si="17"/>
        <v>0.96250462401287484</v>
      </c>
      <c r="AY114" s="60">
        <f t="shared" si="17"/>
        <v>0.80330169794975925</v>
      </c>
      <c r="AZ114" s="60">
        <f t="shared" si="17"/>
        <v>0.77165607536047842</v>
      </c>
      <c r="BA114" s="60">
        <f t="shared" si="17"/>
        <v>0.79463506827759034</v>
      </c>
      <c r="BB114" s="60">
        <f t="shared" si="17"/>
        <v>0.78855856691312309</v>
      </c>
      <c r="BC114" s="60">
        <f t="shared" si="17"/>
        <v>0.91647551313740738</v>
      </c>
      <c r="BD114" s="60">
        <f t="shared" si="17"/>
        <v>0.51999239172662493</v>
      </c>
      <c r="BE114" s="60">
        <f t="shared" si="17"/>
        <v>1.5687309774447102</v>
      </c>
      <c r="BF114" s="60">
        <f t="shared" si="17"/>
        <v>1.3131556479291335</v>
      </c>
      <c r="BG114" s="60">
        <f t="shared" si="17"/>
        <v>0.61040878748623817</v>
      </c>
      <c r="BH114" s="60">
        <f t="shared" si="17"/>
        <v>0.46588771254781119</v>
      </c>
      <c r="BI114" s="60">
        <f t="shared" si="17"/>
        <v>0.54980292401403652</v>
      </c>
      <c r="BJ114" s="60">
        <f t="shared" si="17"/>
        <v>0.5159708763665446</v>
      </c>
      <c r="BK114" s="60">
        <f t="shared" si="17"/>
        <v>0.53645355287302421</v>
      </c>
      <c r="BL114" s="60">
        <f t="shared" si="17"/>
        <v>1.3126394797986689</v>
      </c>
      <c r="BM114" s="60">
        <f t="shared" si="17"/>
        <v>0.72429436694198446</v>
      </c>
      <c r="BN114" s="60">
        <f t="shared" si="17"/>
        <v>0.70806181301935456</v>
      </c>
    </row>
    <row r="115" spans="1:67" s="49" customFormat="1" ht="19.5" x14ac:dyDescent="0.35">
      <c r="A115" s="47" t="s">
        <v>377</v>
      </c>
      <c r="B115" s="60">
        <f t="shared" si="18"/>
        <v>4.4710727374701421E-2</v>
      </c>
      <c r="C115" s="60">
        <f t="shared" si="18"/>
        <v>0.22542053047952543</v>
      </c>
      <c r="D115" s="60">
        <f t="shared" si="18"/>
        <v>0.26148797478986457</v>
      </c>
      <c r="E115" s="60">
        <f t="shared" si="18"/>
        <v>0.29404469918574372</v>
      </c>
      <c r="F115" s="60">
        <f t="shared" si="18"/>
        <v>0.33694372480749146</v>
      </c>
      <c r="G115" s="60">
        <f t="shared" si="18"/>
        <v>0.48466765505468057</v>
      </c>
      <c r="H115" s="60">
        <f t="shared" si="18"/>
        <v>0.57681260320368521</v>
      </c>
      <c r="I115" s="60">
        <f t="shared" si="18"/>
        <v>0.69765550869479898</v>
      </c>
      <c r="J115" s="60">
        <f t="shared" si="18"/>
        <v>0.7305916633190479</v>
      </c>
      <c r="K115" s="60">
        <f t="shared" si="18"/>
        <v>0.77945326067562193</v>
      </c>
      <c r="L115" s="60">
        <f t="shared" si="18"/>
        <v>0.82305545691957238</v>
      </c>
      <c r="M115" s="60">
        <f t="shared" si="18"/>
        <v>0.7728777523557615</v>
      </c>
      <c r="N115" s="60">
        <f t="shared" si="18"/>
        <v>0.87112733792509056</v>
      </c>
      <c r="O115" s="60">
        <f t="shared" si="18"/>
        <v>1.0030040881234736</v>
      </c>
      <c r="P115" s="60">
        <f t="shared" si="18"/>
        <v>0.95932204948774402</v>
      </c>
      <c r="Q115" s="60">
        <f t="shared" si="18"/>
        <v>0.88219346583253788</v>
      </c>
      <c r="R115" s="60">
        <f t="shared" si="18"/>
        <v>0.94133867115090697</v>
      </c>
      <c r="S115" s="60">
        <f t="shared" si="18"/>
        <v>1.0661339675748964</v>
      </c>
      <c r="T115" s="60">
        <f t="shared" si="17"/>
        <v>0.81300591486728546</v>
      </c>
      <c r="U115" s="60">
        <f t="shared" si="17"/>
        <v>0.59514212406539146</v>
      </c>
      <c r="V115" s="60">
        <f t="shared" si="17"/>
        <v>0.53371140166187137</v>
      </c>
      <c r="W115" s="60">
        <f t="shared" si="17"/>
        <v>0.43638037002994973</v>
      </c>
      <c r="X115" s="60">
        <f t="shared" si="17"/>
        <v>0.64906581385616435</v>
      </c>
      <c r="Y115" s="60">
        <f t="shared" si="17"/>
        <v>0.67673462349579072</v>
      </c>
      <c r="Z115" s="60">
        <f t="shared" si="17"/>
        <v>0.50711537523162942</v>
      </c>
      <c r="AA115" s="60">
        <f t="shared" si="17"/>
        <v>0.22423406412553146</v>
      </c>
      <c r="AB115" s="60">
        <f t="shared" si="17"/>
        <v>0.24622130068420017</v>
      </c>
      <c r="AC115" s="60">
        <f t="shared" si="17"/>
        <v>0.20370277705990136</v>
      </c>
      <c r="AD115" s="60">
        <f t="shared" si="17"/>
        <v>0.19394743255350996</v>
      </c>
      <c r="AE115" s="60">
        <f t="shared" si="17"/>
        <v>0.21587465133050543</v>
      </c>
      <c r="AF115" s="60">
        <f t="shared" si="17"/>
        <v>0.1499490316760663</v>
      </c>
      <c r="AG115" s="60">
        <f t="shared" si="17"/>
        <v>0</v>
      </c>
      <c r="AH115" s="60">
        <f t="shared" si="17"/>
        <v>0</v>
      </c>
      <c r="AI115" s="60">
        <f t="shared" si="17"/>
        <v>0</v>
      </c>
      <c r="AJ115" s="60">
        <f t="shared" si="17"/>
        <v>0</v>
      </c>
      <c r="AK115" s="60">
        <f t="shared" si="17"/>
        <v>0</v>
      </c>
      <c r="AL115" s="60">
        <f t="shared" si="17"/>
        <v>0</v>
      </c>
      <c r="AM115" s="60">
        <f t="shared" si="17"/>
        <v>0</v>
      </c>
      <c r="AN115" s="60">
        <f t="shared" si="17"/>
        <v>0</v>
      </c>
      <c r="AO115" s="60">
        <f t="shared" si="17"/>
        <v>0</v>
      </c>
      <c r="AP115" s="60">
        <f t="shared" si="17"/>
        <v>0</v>
      </c>
      <c r="AQ115" s="60">
        <f t="shared" si="17"/>
        <v>0</v>
      </c>
      <c r="AR115" s="60">
        <f t="shared" si="17"/>
        <v>0</v>
      </c>
      <c r="AS115" s="60">
        <f t="shared" si="17"/>
        <v>0</v>
      </c>
      <c r="AT115" s="60">
        <f t="shared" si="17"/>
        <v>0</v>
      </c>
      <c r="AU115" s="60">
        <f t="shared" si="17"/>
        <v>0</v>
      </c>
      <c r="AV115" s="60">
        <f t="shared" si="17"/>
        <v>0</v>
      </c>
      <c r="AW115" s="60">
        <f t="shared" si="17"/>
        <v>0</v>
      </c>
      <c r="AX115" s="60">
        <f t="shared" si="17"/>
        <v>0</v>
      </c>
      <c r="AY115" s="60">
        <f t="shared" si="17"/>
        <v>0.20268447467997239</v>
      </c>
      <c r="AZ115" s="60">
        <f t="shared" si="17"/>
        <v>0.20227174525136074</v>
      </c>
      <c r="BA115" s="60">
        <f t="shared" si="17"/>
        <v>0.20160035235784932</v>
      </c>
      <c r="BB115" s="60">
        <f t="shared" si="17"/>
        <v>0</v>
      </c>
      <c r="BC115" s="60">
        <f t="shared" si="17"/>
        <v>0</v>
      </c>
      <c r="BD115" s="60">
        <f t="shared" si="17"/>
        <v>0.18767030262474771</v>
      </c>
      <c r="BE115" s="60">
        <f t="shared" si="17"/>
        <v>0</v>
      </c>
      <c r="BF115" s="60">
        <f t="shared" si="17"/>
        <v>0.27944583845008519</v>
      </c>
      <c r="BG115" s="60">
        <f t="shared" si="17"/>
        <v>0.20692646141019505</v>
      </c>
      <c r="BH115" s="60">
        <f t="shared" si="17"/>
        <v>0.17821630659121704</v>
      </c>
      <c r="BI115" s="60">
        <f t="shared" si="17"/>
        <v>0.2293900493996251</v>
      </c>
      <c r="BJ115" s="60">
        <f t="shared" si="17"/>
        <v>0.19946429751703826</v>
      </c>
      <c r="BK115" s="60">
        <f t="shared" si="17"/>
        <v>0.18084619631773571</v>
      </c>
      <c r="BL115" s="60">
        <f t="shared" si="17"/>
        <v>0.20212168306997394</v>
      </c>
      <c r="BM115" s="60">
        <f t="shared" si="17"/>
        <v>0.21823723278114149</v>
      </c>
      <c r="BN115" s="60">
        <f t="shared" si="17"/>
        <v>0.22447175467532882</v>
      </c>
    </row>
    <row r="116" spans="1:67" s="49" customFormat="1" ht="19.5" x14ac:dyDescent="0.35">
      <c r="A116" s="47" t="s">
        <v>378</v>
      </c>
      <c r="B116" s="60">
        <f t="shared" si="18"/>
        <v>0</v>
      </c>
      <c r="C116" s="60">
        <f t="shared" si="18"/>
        <v>0</v>
      </c>
      <c r="D116" s="60">
        <f t="shared" si="18"/>
        <v>0</v>
      </c>
      <c r="E116" s="60">
        <f t="shared" si="18"/>
        <v>0</v>
      </c>
      <c r="F116" s="60">
        <f t="shared" si="18"/>
        <v>291.1587787755106</v>
      </c>
      <c r="G116" s="60">
        <f t="shared" si="18"/>
        <v>0</v>
      </c>
      <c r="H116" s="60">
        <f t="shared" si="18"/>
        <v>283.01929215189921</v>
      </c>
      <c r="I116" s="60">
        <f t="shared" si="18"/>
        <v>0</v>
      </c>
      <c r="J116" s="60">
        <f t="shared" si="18"/>
        <v>80.952519968455846</v>
      </c>
      <c r="K116" s="60">
        <f t="shared" si="18"/>
        <v>0</v>
      </c>
      <c r="L116" s="60">
        <f t="shared" si="18"/>
        <v>1899.6384237499994</v>
      </c>
      <c r="M116" s="60">
        <f t="shared" si="18"/>
        <v>237.24648064257002</v>
      </c>
      <c r="N116" s="60">
        <f t="shared" si="18"/>
        <v>31784.173879999973</v>
      </c>
      <c r="O116" s="60">
        <f t="shared" si="18"/>
        <v>107.67591213517679</v>
      </c>
      <c r="P116" s="60">
        <f t="shared" si="18"/>
        <v>170.21676211434729</v>
      </c>
      <c r="Q116" s="60">
        <f t="shared" si="18"/>
        <v>0</v>
      </c>
      <c r="R116" s="60">
        <f t="shared" si="18"/>
        <v>76.508896940081257</v>
      </c>
      <c r="S116" s="60">
        <f t="shared" si="18"/>
        <v>826.35578965174113</v>
      </c>
      <c r="T116" s="60">
        <f t="shared" si="17"/>
        <v>8.4995475089193161E-3</v>
      </c>
      <c r="U116" s="60">
        <f t="shared" si="17"/>
        <v>1.2853575999747568E-2</v>
      </c>
      <c r="V116" s="60">
        <f t="shared" si="17"/>
        <v>2.1289205742113437E-3</v>
      </c>
      <c r="W116" s="60">
        <f t="shared" si="17"/>
        <v>4.7403532490797803E-3</v>
      </c>
      <c r="X116" s="60">
        <f t="shared" si="17"/>
        <v>9.7545565788239846E-3</v>
      </c>
      <c r="Y116" s="60">
        <f t="shared" si="17"/>
        <v>4.785645322292309E-3</v>
      </c>
      <c r="Z116" s="60">
        <f t="shared" si="17"/>
        <v>1.8472306842278925E-2</v>
      </c>
      <c r="AA116" s="60">
        <f t="shared" si="17"/>
        <v>3.1352177650372119E-2</v>
      </c>
      <c r="AB116" s="60">
        <f t="shared" si="17"/>
        <v>5.470907583684527E-2</v>
      </c>
      <c r="AC116" s="60">
        <f t="shared" si="17"/>
        <v>1.7233983269887777E-2</v>
      </c>
      <c r="AD116" s="60">
        <f t="shared" si="17"/>
        <v>2.2285591000074673E-2</v>
      </c>
      <c r="AE116" s="60">
        <f t="shared" si="17"/>
        <v>2.6060985125339168E-2</v>
      </c>
      <c r="AF116" s="60">
        <f t="shared" si="17"/>
        <v>6.1647781753397671E-3</v>
      </c>
      <c r="AG116" s="60">
        <f t="shared" si="17"/>
        <v>2.5352515318153943E-2</v>
      </c>
      <c r="AH116" s="60">
        <f t="shared" si="17"/>
        <v>3.3392203294097582E-2</v>
      </c>
      <c r="AI116" s="60">
        <f t="shared" si="17"/>
        <v>4.2125145538128933E-2</v>
      </c>
      <c r="AJ116" s="60">
        <f t="shared" si="17"/>
        <v>2.0523124621198215E-2</v>
      </c>
      <c r="AK116" s="60">
        <f t="shared" si="17"/>
        <v>2.5698775429099163E-2</v>
      </c>
      <c r="AL116" s="60">
        <f t="shared" si="17"/>
        <v>2.6010428072538266E-2</v>
      </c>
      <c r="AM116" s="60">
        <f t="shared" si="17"/>
        <v>0</v>
      </c>
      <c r="AN116" s="60">
        <f t="shared" si="17"/>
        <v>0</v>
      </c>
      <c r="AO116" s="60">
        <f t="shared" si="17"/>
        <v>0</v>
      </c>
      <c r="AP116" s="60">
        <f t="shared" si="17"/>
        <v>0</v>
      </c>
      <c r="AQ116" s="60">
        <f t="shared" si="17"/>
        <v>0</v>
      </c>
      <c r="AR116" s="60">
        <f t="shared" si="17"/>
        <v>0</v>
      </c>
      <c r="AS116" s="60">
        <f t="shared" si="17"/>
        <v>0</v>
      </c>
      <c r="AT116" s="60">
        <f t="shared" si="17"/>
        <v>0</v>
      </c>
      <c r="AU116" s="60">
        <f t="shared" si="17"/>
        <v>0</v>
      </c>
      <c r="AV116" s="60">
        <f t="shared" si="17"/>
        <v>0</v>
      </c>
      <c r="AW116" s="60">
        <f t="shared" si="17"/>
        <v>0</v>
      </c>
      <c r="AX116" s="60">
        <f t="shared" si="17"/>
        <v>0</v>
      </c>
      <c r="AY116" s="60">
        <f t="shared" si="17"/>
        <v>3.2736901803513192E-2</v>
      </c>
      <c r="AZ116" s="60">
        <f t="shared" si="17"/>
        <v>2.7698542126032358E-2</v>
      </c>
      <c r="BA116" s="60">
        <f t="shared" si="17"/>
        <v>2.6564363544621866E-2</v>
      </c>
      <c r="BB116" s="60">
        <f t="shared" si="17"/>
        <v>0</v>
      </c>
      <c r="BC116" s="60">
        <f t="shared" si="17"/>
        <v>0</v>
      </c>
      <c r="BD116" s="60">
        <f t="shared" si="17"/>
        <v>1.3512911129000302E-2</v>
      </c>
      <c r="BE116" s="60">
        <f t="shared" si="17"/>
        <v>0</v>
      </c>
      <c r="BF116" s="60">
        <f t="shared" si="17"/>
        <v>2.7972706164809749E-2</v>
      </c>
      <c r="BG116" s="60">
        <f t="shared" si="17"/>
        <v>0</v>
      </c>
      <c r="BH116" s="60">
        <f t="shared" si="17"/>
        <v>2.8856026849145469E-2</v>
      </c>
      <c r="BI116" s="60">
        <f t="shared" si="17"/>
        <v>6.0780775228302185E-2</v>
      </c>
      <c r="BJ116" s="60">
        <f t="shared" si="17"/>
        <v>7.3337832485268692E-2</v>
      </c>
      <c r="BK116" s="60">
        <f t="shared" si="17"/>
        <v>3.9374119295594381E-2</v>
      </c>
      <c r="BL116" s="60">
        <f t="shared" si="17"/>
        <v>5.7971184601569886E-2</v>
      </c>
      <c r="BM116" s="60">
        <f t="shared" si="17"/>
        <v>7.5319067956198082E-2</v>
      </c>
      <c r="BN116" s="60">
        <f t="shared" si="17"/>
        <v>4.1058441360200995E-2</v>
      </c>
    </row>
    <row r="117" spans="1:67" s="49" customFormat="1" ht="19.5" x14ac:dyDescent="0.35">
      <c r="A117" s="47" t="s">
        <v>379</v>
      </c>
      <c r="B117" s="60">
        <f t="shared" si="18"/>
        <v>0</v>
      </c>
      <c r="C117" s="60">
        <f t="shared" si="18"/>
        <v>0</v>
      </c>
      <c r="D117" s="60">
        <f t="shared" si="18"/>
        <v>0</v>
      </c>
      <c r="E117" s="60">
        <f t="shared" si="18"/>
        <v>0</v>
      </c>
      <c r="F117" s="60">
        <f t="shared" si="18"/>
        <v>1.2433365553156826E-3</v>
      </c>
      <c r="G117" s="60">
        <f t="shared" si="18"/>
        <v>0.31192813729124336</v>
      </c>
      <c r="H117" s="60">
        <f t="shared" si="18"/>
        <v>0.15695933497121617</v>
      </c>
      <c r="I117" s="60">
        <f t="shared" si="18"/>
        <v>0.38770603492519012</v>
      </c>
      <c r="J117" s="60">
        <f t="shared" si="18"/>
        <v>0.86047326671509239</v>
      </c>
      <c r="K117" s="60">
        <f t="shared" si="18"/>
        <v>0.53957210590161786</v>
      </c>
      <c r="L117" s="60">
        <f t="shared" si="18"/>
        <v>0.20631559905212091</v>
      </c>
      <c r="M117" s="60">
        <f t="shared" si="18"/>
        <v>0.14294911126724294</v>
      </c>
      <c r="N117" s="60">
        <f t="shared" si="18"/>
        <v>0.48015383903683262</v>
      </c>
      <c r="O117" s="60">
        <f t="shared" si="18"/>
        <v>1.4372320945839703</v>
      </c>
      <c r="P117" s="60">
        <f t="shared" si="18"/>
        <v>0.83528334190494657</v>
      </c>
      <c r="Q117" s="60">
        <f t="shared" si="18"/>
        <v>0.82970835239828822</v>
      </c>
      <c r="R117" s="60">
        <f t="shared" si="18"/>
        <v>0.364279236984623</v>
      </c>
      <c r="S117" s="60">
        <f t="shared" si="18"/>
        <v>2.3161187944024286</v>
      </c>
      <c r="T117" s="60">
        <f t="shared" si="17"/>
        <v>8.0427399007146128E-2</v>
      </c>
      <c r="U117" s="60">
        <f t="shared" si="17"/>
        <v>0.1252434326477514</v>
      </c>
      <c r="V117" s="60">
        <f t="shared" si="17"/>
        <v>0.22942614641877254</v>
      </c>
      <c r="W117" s="60">
        <f t="shared" si="17"/>
        <v>0.23254400449273777</v>
      </c>
      <c r="X117" s="60">
        <f t="shared" si="17"/>
        <v>0.25133587497649396</v>
      </c>
      <c r="Y117" s="60">
        <f t="shared" si="17"/>
        <v>0.18613293884805876</v>
      </c>
      <c r="Z117" s="60">
        <f t="shared" si="17"/>
        <v>0.21434572383689979</v>
      </c>
      <c r="AA117" s="60">
        <f t="shared" si="17"/>
        <v>0.26355588443727884</v>
      </c>
      <c r="AB117" s="60">
        <f t="shared" si="17"/>
        <v>0.35725128228727143</v>
      </c>
      <c r="AC117" s="60">
        <f t="shared" si="17"/>
        <v>0.36225044874947437</v>
      </c>
      <c r="AD117" s="60">
        <f t="shared" si="17"/>
        <v>0.40402873098521658</v>
      </c>
      <c r="AE117" s="60">
        <f t="shared" si="17"/>
        <v>0.48692816269929295</v>
      </c>
      <c r="AF117" s="60">
        <f t="shared" si="17"/>
        <v>0.38298950494382195</v>
      </c>
      <c r="AG117" s="60">
        <f t="shared" si="17"/>
        <v>0.43672861488798465</v>
      </c>
      <c r="AH117" s="60">
        <f t="shared" si="17"/>
        <v>0.4464543729241508</v>
      </c>
      <c r="AI117" s="60">
        <f t="shared" si="17"/>
        <v>0.44520404290309151</v>
      </c>
      <c r="AJ117" s="60">
        <f t="shared" si="17"/>
        <v>0.37257618237229478</v>
      </c>
      <c r="AK117" s="60">
        <f t="shared" si="17"/>
        <v>0.36841088609236045</v>
      </c>
      <c r="AL117" s="60">
        <f t="shared" si="17"/>
        <v>0.3783491963367866</v>
      </c>
      <c r="AM117" s="60">
        <f t="shared" si="17"/>
        <v>0.35318056017417898</v>
      </c>
      <c r="AN117" s="60">
        <f t="shared" si="17"/>
        <v>0.37757229858914554</v>
      </c>
      <c r="AO117" s="60">
        <f t="shared" si="17"/>
        <v>0.37918600783540335</v>
      </c>
      <c r="AP117" s="60">
        <f t="shared" si="17"/>
        <v>0.3628817993879368</v>
      </c>
      <c r="AQ117" s="60">
        <f t="shared" si="17"/>
        <v>0.42226021469414909</v>
      </c>
      <c r="AR117" s="60">
        <f t="shared" si="17"/>
        <v>2.6486075546698543E-5</v>
      </c>
      <c r="AS117" s="60">
        <f t="shared" si="17"/>
        <v>0</v>
      </c>
      <c r="AT117" s="60">
        <f t="shared" si="17"/>
        <v>0</v>
      </c>
      <c r="AU117" s="60">
        <f t="shared" si="17"/>
        <v>0</v>
      </c>
      <c r="AV117" s="60">
        <f t="shared" si="17"/>
        <v>0</v>
      </c>
      <c r="AW117" s="60">
        <f t="shared" si="17"/>
        <v>0</v>
      </c>
      <c r="AX117" s="60">
        <f t="shared" si="17"/>
        <v>0</v>
      </c>
      <c r="AY117" s="60">
        <f t="shared" si="17"/>
        <v>0.37268408039896445</v>
      </c>
      <c r="AZ117" s="60">
        <f t="shared" si="17"/>
        <v>0.37578628138650105</v>
      </c>
      <c r="BA117" s="60">
        <f t="shared" si="17"/>
        <v>0.20686131860054377</v>
      </c>
      <c r="BB117" s="60">
        <f t="shared" si="17"/>
        <v>0.21404987452932248</v>
      </c>
      <c r="BC117" s="60">
        <f t="shared" si="17"/>
        <v>0.24005366049842464</v>
      </c>
      <c r="BD117" s="60">
        <f t="shared" si="17"/>
        <v>0.30498338309277073</v>
      </c>
      <c r="BE117" s="60">
        <f t="shared" si="17"/>
        <v>0.18997359310907455</v>
      </c>
      <c r="BF117" s="60">
        <f t="shared" si="17"/>
        <v>0.9352544882465168</v>
      </c>
      <c r="BG117" s="60">
        <f t="shared" si="17"/>
        <v>0.36725535695975203</v>
      </c>
      <c r="BH117" s="60">
        <f t="shared" si="17"/>
        <v>0.2563663042959638</v>
      </c>
      <c r="BI117" s="60">
        <f t="shared" si="17"/>
        <v>0.31644560169954317</v>
      </c>
      <c r="BJ117" s="60">
        <f t="shared" si="17"/>
        <v>0.28382718316276284</v>
      </c>
      <c r="BK117" s="60">
        <f t="shared" si="17"/>
        <v>0.25396100821427592</v>
      </c>
      <c r="BL117" s="60">
        <f t="shared" si="17"/>
        <v>4.1613385183638531E-2</v>
      </c>
      <c r="BM117" s="60">
        <f t="shared" si="17"/>
        <v>0.29982250114507697</v>
      </c>
      <c r="BN117" s="60">
        <f t="shared" si="17"/>
        <v>0.38274147756807003</v>
      </c>
    </row>
    <row r="118" spans="1:67" s="49" customFormat="1" ht="19.5" x14ac:dyDescent="0.35">
      <c r="A118" s="47" t="s">
        <v>380</v>
      </c>
      <c r="B118" s="60">
        <f t="shared" si="18"/>
        <v>0</v>
      </c>
      <c r="C118" s="60">
        <f t="shared" si="18"/>
        <v>0</v>
      </c>
      <c r="D118" s="60">
        <f t="shared" si="18"/>
        <v>0</v>
      </c>
      <c r="E118" s="60">
        <f t="shared" si="18"/>
        <v>0</v>
      </c>
      <c r="F118" s="60">
        <f t="shared" si="18"/>
        <v>0</v>
      </c>
      <c r="G118" s="60">
        <f t="shared" si="18"/>
        <v>0</v>
      </c>
      <c r="H118" s="60">
        <f t="shared" si="18"/>
        <v>0</v>
      </c>
      <c r="I118" s="60">
        <f t="shared" si="18"/>
        <v>0</v>
      </c>
      <c r="J118" s="60">
        <f t="shared" si="18"/>
        <v>0</v>
      </c>
      <c r="K118" s="60">
        <f t="shared" si="18"/>
        <v>0</v>
      </c>
      <c r="L118" s="60">
        <f t="shared" si="18"/>
        <v>0</v>
      </c>
      <c r="M118" s="60">
        <f t="shared" si="18"/>
        <v>0</v>
      </c>
      <c r="N118" s="60">
        <f t="shared" si="18"/>
        <v>0</v>
      </c>
      <c r="O118" s="60">
        <f t="shared" si="18"/>
        <v>0</v>
      </c>
      <c r="P118" s="60">
        <f t="shared" si="18"/>
        <v>0</v>
      </c>
      <c r="Q118" s="60">
        <f t="shared" si="18"/>
        <v>0</v>
      </c>
      <c r="R118" s="60">
        <f t="shared" si="18"/>
        <v>0</v>
      </c>
      <c r="S118" s="60">
        <f t="shared" si="18"/>
        <v>0</v>
      </c>
      <c r="T118" s="60">
        <f t="shared" si="17"/>
        <v>0</v>
      </c>
      <c r="U118" s="60">
        <f t="shared" si="17"/>
        <v>0</v>
      </c>
      <c r="V118" s="60">
        <f t="shared" si="17"/>
        <v>0</v>
      </c>
      <c r="W118" s="60">
        <f t="shared" si="17"/>
        <v>0</v>
      </c>
      <c r="X118" s="60">
        <f t="shared" si="17"/>
        <v>1.8660214738187099E-5</v>
      </c>
      <c r="Y118" s="60">
        <f t="shared" si="17"/>
        <v>0</v>
      </c>
      <c r="Z118" s="60">
        <f t="shared" si="17"/>
        <v>0</v>
      </c>
      <c r="AA118" s="60">
        <f t="shared" si="17"/>
        <v>1.3116892389192286E-3</v>
      </c>
      <c r="AB118" s="60">
        <f t="shared" si="17"/>
        <v>1.0031079268744286E-2</v>
      </c>
      <c r="AC118" s="60">
        <f t="shared" si="17"/>
        <v>2.0745140124110221E-2</v>
      </c>
      <c r="AD118" s="60">
        <f t="shared" si="17"/>
        <v>2.5262128503499744E-2</v>
      </c>
      <c r="AE118" s="60">
        <f t="shared" si="17"/>
        <v>2.903685669235076E-2</v>
      </c>
      <c r="AF118" s="60">
        <f t="shared" si="17"/>
        <v>3.3266688158693387E-2</v>
      </c>
      <c r="AG118" s="60">
        <f t="shared" si="17"/>
        <v>3.8444767127037136E-2</v>
      </c>
      <c r="AH118" s="60">
        <f t="shared" si="17"/>
        <v>3.9969275648540026E-2</v>
      </c>
      <c r="AI118" s="60">
        <f t="shared" si="17"/>
        <v>3.1366590333730543E-2</v>
      </c>
      <c r="AJ118" s="60">
        <f t="shared" si="17"/>
        <v>3.2709079423338561E-2</v>
      </c>
      <c r="AK118" s="60">
        <f t="shared" si="17"/>
        <v>3.0300276854048677E-2</v>
      </c>
      <c r="AL118" s="60">
        <f t="shared" si="17"/>
        <v>3.1491658790244438E-2</v>
      </c>
      <c r="AM118" s="60">
        <f t="shared" si="17"/>
        <v>3.0985189539643038E-2</v>
      </c>
      <c r="AN118" s="60">
        <f t="shared" ref="T118:BN119" si="19">IFERROR(AN110/$AQ$104,0)</f>
        <v>2.5807470480191053E-2</v>
      </c>
      <c r="AO118" s="60">
        <f t="shared" si="19"/>
        <v>2.7592017724419892E-2</v>
      </c>
      <c r="AP118" s="60">
        <f t="shared" si="19"/>
        <v>2.5204971332745935E-2</v>
      </c>
      <c r="AQ118" s="60">
        <f t="shared" si="19"/>
        <v>4.2473025822218805E-2</v>
      </c>
      <c r="AR118" s="60">
        <f t="shared" si="19"/>
        <v>0</v>
      </c>
      <c r="AS118" s="60">
        <f t="shared" si="19"/>
        <v>0</v>
      </c>
      <c r="AT118" s="60">
        <f t="shared" si="19"/>
        <v>0</v>
      </c>
      <c r="AU118" s="60">
        <f t="shared" si="19"/>
        <v>0</v>
      </c>
      <c r="AV118" s="60">
        <f t="shared" si="19"/>
        <v>0</v>
      </c>
      <c r="AW118" s="60">
        <f t="shared" si="19"/>
        <v>0</v>
      </c>
      <c r="AX118" s="60">
        <f t="shared" si="19"/>
        <v>0</v>
      </c>
      <c r="AY118" s="60">
        <f t="shared" si="19"/>
        <v>0</v>
      </c>
      <c r="AZ118" s="60">
        <f t="shared" si="19"/>
        <v>0</v>
      </c>
      <c r="BA118" s="60">
        <f t="shared" si="19"/>
        <v>0</v>
      </c>
      <c r="BB118" s="60">
        <f t="shared" si="19"/>
        <v>0</v>
      </c>
      <c r="BC118" s="60">
        <f t="shared" si="19"/>
        <v>0</v>
      </c>
      <c r="BD118" s="60">
        <f t="shared" si="19"/>
        <v>1.2363307081076493E-2</v>
      </c>
      <c r="BE118" s="60">
        <f t="shared" si="19"/>
        <v>0</v>
      </c>
      <c r="BF118" s="60">
        <f t="shared" si="19"/>
        <v>4.981293871803448E-2</v>
      </c>
      <c r="BG118" s="60">
        <f t="shared" si="19"/>
        <v>2.787657013799472E-2</v>
      </c>
      <c r="BH118" s="60">
        <f t="shared" si="19"/>
        <v>1.029370406398027E-2</v>
      </c>
      <c r="BI118" s="60">
        <f t="shared" si="19"/>
        <v>9.2261258882445282E-3</v>
      </c>
      <c r="BJ118" s="60">
        <f t="shared" si="19"/>
        <v>9.1778120265078363E-3</v>
      </c>
      <c r="BK118" s="60">
        <f t="shared" si="19"/>
        <v>1.1334228193883213E-2</v>
      </c>
      <c r="BL118" s="60">
        <f t="shared" si="19"/>
        <v>0.69814001566545547</v>
      </c>
      <c r="BM118" s="60">
        <f t="shared" si="19"/>
        <v>0.12776161439825595</v>
      </c>
      <c r="BN118" s="60">
        <f t="shared" si="19"/>
        <v>5.4724909728808689E-2</v>
      </c>
    </row>
    <row r="119" spans="1:67" s="49" customFormat="1" ht="19.5" x14ac:dyDescent="0.35">
      <c r="A119" s="47" t="s">
        <v>381</v>
      </c>
      <c r="B119" s="60">
        <f t="shared" si="18"/>
        <v>0</v>
      </c>
      <c r="C119" s="60">
        <f t="shared" si="18"/>
        <v>0</v>
      </c>
      <c r="D119" s="60">
        <f t="shared" si="18"/>
        <v>0</v>
      </c>
      <c r="E119" s="60">
        <f t="shared" si="18"/>
        <v>0</v>
      </c>
      <c r="F119" s="60">
        <f t="shared" si="18"/>
        <v>0</v>
      </c>
      <c r="G119" s="60">
        <f t="shared" si="18"/>
        <v>0</v>
      </c>
      <c r="H119" s="60">
        <f t="shared" si="18"/>
        <v>0</v>
      </c>
      <c r="I119" s="60">
        <f t="shared" si="18"/>
        <v>0</v>
      </c>
      <c r="J119" s="60">
        <f t="shared" si="18"/>
        <v>0</v>
      </c>
      <c r="K119" s="60">
        <f t="shared" si="18"/>
        <v>0</v>
      </c>
      <c r="L119" s="60">
        <f t="shared" si="18"/>
        <v>0</v>
      </c>
      <c r="M119" s="60">
        <f t="shared" si="18"/>
        <v>0</v>
      </c>
      <c r="N119" s="60">
        <f t="shared" si="18"/>
        <v>0</v>
      </c>
      <c r="O119" s="60">
        <f t="shared" si="18"/>
        <v>0</v>
      </c>
      <c r="P119" s="60">
        <f t="shared" si="18"/>
        <v>0</v>
      </c>
      <c r="Q119" s="60">
        <f t="shared" si="18"/>
        <v>0</v>
      </c>
      <c r="R119" s="60">
        <f t="shared" si="18"/>
        <v>0</v>
      </c>
      <c r="S119" s="60">
        <f t="shared" si="18"/>
        <v>0</v>
      </c>
      <c r="T119" s="60">
        <f t="shared" si="19"/>
        <v>2.0697200399679032E-2</v>
      </c>
      <c r="U119" s="60">
        <f t="shared" si="19"/>
        <v>1.6385111441232905E-2</v>
      </c>
      <c r="V119" s="60">
        <f t="shared" si="19"/>
        <v>8.1644858593438487E-3</v>
      </c>
      <c r="W119" s="60">
        <f t="shared" si="19"/>
        <v>5.9122627846908814E-3</v>
      </c>
      <c r="X119" s="60">
        <f t="shared" si="19"/>
        <v>6.9154942421868785E-3</v>
      </c>
      <c r="Y119" s="60">
        <f t="shared" si="19"/>
        <v>6.2665649816828935E-3</v>
      </c>
      <c r="Z119" s="60">
        <f t="shared" si="19"/>
        <v>6.3169886139484224E-3</v>
      </c>
      <c r="AA119" s="60">
        <f t="shared" si="19"/>
        <v>1.16267979687203E-2</v>
      </c>
      <c r="AB119" s="60">
        <f t="shared" si="19"/>
        <v>1.0792399702374422E-2</v>
      </c>
      <c r="AC119" s="60">
        <f t="shared" si="19"/>
        <v>9.8952224090794929E-3</v>
      </c>
      <c r="AD119" s="60">
        <f t="shared" si="19"/>
        <v>1.2232774913687244E-2</v>
      </c>
      <c r="AE119" s="60">
        <f t="shared" si="19"/>
        <v>1.3962847626283572E-2</v>
      </c>
      <c r="AF119" s="60">
        <f t="shared" si="19"/>
        <v>1.1205429327190455E-2</v>
      </c>
      <c r="AG119" s="60">
        <f t="shared" si="19"/>
        <v>1.3451818985463583E-2</v>
      </c>
      <c r="AH119" s="60">
        <f t="shared" si="19"/>
        <v>1.2578678614530964E-2</v>
      </c>
      <c r="AI119" s="60">
        <f t="shared" si="19"/>
        <v>1.110337101472289E-2</v>
      </c>
      <c r="AJ119" s="60">
        <f t="shared" si="19"/>
        <v>9.4089120217124411E-3</v>
      </c>
      <c r="AK119" s="60">
        <f t="shared" si="19"/>
        <v>9.0916725099807333E-3</v>
      </c>
      <c r="AL119" s="60">
        <f t="shared" si="19"/>
        <v>7.9192262599432246E-3</v>
      </c>
      <c r="AM119" s="60">
        <f t="shared" si="19"/>
        <v>1.0501125646198218E-2</v>
      </c>
      <c r="AN119" s="60">
        <f t="shared" si="19"/>
        <v>9.9523464579521371E-3</v>
      </c>
      <c r="AO119" s="60">
        <f t="shared" si="19"/>
        <v>1.189504018835053E-2</v>
      </c>
      <c r="AP119" s="60">
        <f t="shared" si="19"/>
        <v>9.5639002665375613E-3</v>
      </c>
      <c r="AQ119" s="60">
        <f t="shared" si="19"/>
        <v>1.1944239943781921E-2</v>
      </c>
      <c r="AR119" s="60">
        <f t="shared" si="19"/>
        <v>0</v>
      </c>
      <c r="AS119" s="60">
        <f t="shared" si="19"/>
        <v>0</v>
      </c>
      <c r="AT119" s="60">
        <f t="shared" si="19"/>
        <v>0</v>
      </c>
      <c r="AU119" s="60">
        <f t="shared" si="19"/>
        <v>0</v>
      </c>
      <c r="AV119" s="60">
        <f t="shared" si="19"/>
        <v>0</v>
      </c>
      <c r="AW119" s="60">
        <f t="shared" si="19"/>
        <v>0</v>
      </c>
      <c r="AX119" s="60">
        <f t="shared" si="19"/>
        <v>0</v>
      </c>
      <c r="AY119" s="60">
        <f t="shared" si="19"/>
        <v>0</v>
      </c>
      <c r="AZ119" s="60">
        <f t="shared" si="19"/>
        <v>0</v>
      </c>
      <c r="BA119" s="60">
        <f t="shared" si="19"/>
        <v>0</v>
      </c>
      <c r="BB119" s="60">
        <f t="shared" si="19"/>
        <v>0</v>
      </c>
      <c r="BC119" s="60">
        <f t="shared" si="19"/>
        <v>0</v>
      </c>
      <c r="BD119" s="60">
        <f t="shared" si="19"/>
        <v>1.0136402185780298E-2</v>
      </c>
      <c r="BE119" s="60">
        <f t="shared" si="19"/>
        <v>0</v>
      </c>
      <c r="BF119" s="60">
        <f t="shared" si="19"/>
        <v>3.9916334286800935E-2</v>
      </c>
      <c r="BG119" s="60">
        <f t="shared" si="19"/>
        <v>2.1582995195236349E-2</v>
      </c>
      <c r="BH119" s="60">
        <f t="shared" si="19"/>
        <v>9.8812678339929086E-3</v>
      </c>
      <c r="BI119" s="60">
        <f t="shared" si="19"/>
        <v>6.5840041577122999E-3</v>
      </c>
      <c r="BJ119" s="60">
        <f t="shared" si="19"/>
        <v>5.1899844185994007E-3</v>
      </c>
      <c r="BK119" s="60">
        <f t="shared" si="19"/>
        <v>0</v>
      </c>
      <c r="BL119" s="60">
        <f t="shared" si="19"/>
        <v>1.0929038425036746E-2</v>
      </c>
      <c r="BM119" s="60">
        <f t="shared" si="19"/>
        <v>9.0156897483356247E-3</v>
      </c>
      <c r="BN119" s="60">
        <f t="shared" si="19"/>
        <v>9.0554236433356972E-3</v>
      </c>
    </row>
    <row r="120" spans="1:67" s="41" customFormat="1" ht="19.5" x14ac:dyDescent="0.3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3"/>
    </row>
    <row r="121" spans="1:67" s="41" customFormat="1" ht="19.5" x14ac:dyDescent="0.3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3"/>
    </row>
    <row r="122" spans="1:67" s="166" customFormat="1" ht="19.5" x14ac:dyDescent="0.3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3"/>
      <c r="BD122" s="41"/>
      <c r="BE122" s="41"/>
      <c r="BF122" s="41"/>
      <c r="BG122" s="41"/>
      <c r="BH122" s="41"/>
      <c r="BI122" s="41"/>
      <c r="BJ122" s="41"/>
      <c r="BK122" s="41"/>
    </row>
    <row r="123" spans="1:67" s="166" customFormat="1" ht="48.75" customHeight="1" x14ac:dyDescent="0.3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3"/>
      <c r="BD123" s="41"/>
      <c r="BE123" s="41"/>
      <c r="BF123" s="41"/>
      <c r="BG123" s="41"/>
      <c r="BH123" s="41"/>
      <c r="BI123" s="41"/>
      <c r="BJ123" s="41"/>
      <c r="BK123" s="41"/>
    </row>
    <row r="124" spans="1:67" s="166" customFormat="1" ht="48.75" customHeight="1" x14ac:dyDescent="0.3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3"/>
      <c r="BD124" s="41"/>
      <c r="BE124" s="41"/>
      <c r="BF124" s="41"/>
      <c r="BG124" s="41"/>
      <c r="BH124" s="41"/>
      <c r="BI124" s="41"/>
      <c r="BJ124" s="41"/>
      <c r="BK124" s="41"/>
    </row>
    <row r="125" spans="1:67" s="166" customFormat="1" ht="48.75" customHeight="1" x14ac:dyDescent="0.3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3"/>
      <c r="BD125" s="41"/>
      <c r="BE125" s="41"/>
      <c r="BF125" s="41"/>
      <c r="BG125" s="41"/>
      <c r="BH125" s="41"/>
      <c r="BI125" s="41"/>
      <c r="BJ125" s="41"/>
      <c r="BK125" s="41"/>
    </row>
    <row r="126" spans="1:67" s="166" customFormat="1" ht="48.75" customHeight="1" x14ac:dyDescent="0.3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3"/>
      <c r="BD126" s="41"/>
      <c r="BE126" s="41"/>
      <c r="BF126" s="41"/>
      <c r="BG126" s="41"/>
      <c r="BH126" s="41"/>
      <c r="BI126" s="41"/>
      <c r="BJ126" s="41"/>
      <c r="BK126" s="41"/>
    </row>
    <row r="127" spans="1:67" s="41" customFormat="1" ht="48.75" customHeight="1" x14ac:dyDescent="0.3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3"/>
    </row>
    <row r="128" spans="1:67" ht="26.25" customHeight="1" x14ac:dyDescent="0.3">
      <c r="A128" s="143" t="s">
        <v>382</v>
      </c>
      <c r="B128" s="145">
        <v>2020</v>
      </c>
      <c r="C128" s="146"/>
      <c r="D128" s="146"/>
      <c r="E128" s="146"/>
      <c r="F128" s="146"/>
      <c r="G128" s="147"/>
      <c r="H128" s="148">
        <v>2021</v>
      </c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2">
        <v>2022</v>
      </c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>
        <v>2023</v>
      </c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62">
        <v>2024</v>
      </c>
      <c r="AS128" s="163"/>
      <c r="AT128" s="163"/>
      <c r="AU128" s="163"/>
      <c r="AV128" s="163"/>
      <c r="AW128" s="163"/>
      <c r="AX128" s="163"/>
      <c r="AY128" s="163"/>
      <c r="AZ128" s="163"/>
      <c r="BA128" s="163"/>
      <c r="BB128" s="163"/>
      <c r="BC128" s="163"/>
      <c r="BD128" s="162">
        <v>2025</v>
      </c>
      <c r="BE128" s="163"/>
      <c r="BF128" s="163"/>
      <c r="BG128" s="163"/>
      <c r="BH128" s="163"/>
      <c r="BI128" s="163"/>
      <c r="BJ128" s="163"/>
      <c r="BK128" s="163"/>
      <c r="BL128" s="163"/>
      <c r="BM128" s="163"/>
      <c r="BN128" s="163"/>
      <c r="BO128" s="163"/>
    </row>
    <row r="129" spans="1:67" ht="26.25" customHeight="1" x14ac:dyDescent="0.3">
      <c r="A129" s="144"/>
      <c r="B129" s="43">
        <v>44013</v>
      </c>
      <c r="C129" s="43">
        <v>44044</v>
      </c>
      <c r="D129" s="43">
        <v>44075</v>
      </c>
      <c r="E129" s="43">
        <v>44105</v>
      </c>
      <c r="F129" s="43">
        <v>44136</v>
      </c>
      <c r="G129" s="43">
        <v>44166</v>
      </c>
      <c r="H129" s="43">
        <v>44197</v>
      </c>
      <c r="I129" s="43">
        <v>44228</v>
      </c>
      <c r="J129" s="43">
        <v>44256</v>
      </c>
      <c r="K129" s="43">
        <v>44287</v>
      </c>
      <c r="L129" s="43">
        <v>44317</v>
      </c>
      <c r="M129" s="43">
        <v>44348</v>
      </c>
      <c r="N129" s="43">
        <v>44378</v>
      </c>
      <c r="O129" s="43">
        <v>44409</v>
      </c>
      <c r="P129" s="43">
        <v>44440</v>
      </c>
      <c r="Q129" s="43">
        <v>44470</v>
      </c>
      <c r="R129" s="43">
        <v>44501</v>
      </c>
      <c r="S129" s="43">
        <v>44531</v>
      </c>
      <c r="T129" s="18">
        <v>44562</v>
      </c>
      <c r="U129" s="18">
        <v>44593</v>
      </c>
      <c r="V129" s="18">
        <v>44621</v>
      </c>
      <c r="W129" s="18">
        <v>44652</v>
      </c>
      <c r="X129" s="18">
        <v>44682</v>
      </c>
      <c r="Y129" s="18">
        <v>44713</v>
      </c>
      <c r="Z129" s="18">
        <v>44743</v>
      </c>
      <c r="AA129" s="18">
        <v>44774</v>
      </c>
      <c r="AB129" s="18">
        <v>44805</v>
      </c>
      <c r="AC129" s="18">
        <v>44835</v>
      </c>
      <c r="AD129" s="18">
        <v>44866</v>
      </c>
      <c r="AE129" s="18">
        <v>44896</v>
      </c>
      <c r="AF129" s="18">
        <v>44927</v>
      </c>
      <c r="AG129" s="18">
        <v>44958</v>
      </c>
      <c r="AH129" s="18">
        <v>44986</v>
      </c>
      <c r="AI129" s="18">
        <v>45017</v>
      </c>
      <c r="AJ129" s="18">
        <v>45047</v>
      </c>
      <c r="AK129" s="18">
        <v>45078</v>
      </c>
      <c r="AL129" s="18">
        <v>45108</v>
      </c>
      <c r="AM129" s="18">
        <v>45139</v>
      </c>
      <c r="AN129" s="18">
        <v>45170</v>
      </c>
      <c r="AO129" s="18">
        <v>45200</v>
      </c>
      <c r="AP129" s="18">
        <v>45231</v>
      </c>
      <c r="AQ129" s="18">
        <v>45261</v>
      </c>
      <c r="AR129" s="18">
        <v>45292</v>
      </c>
      <c r="AS129" s="18">
        <v>45323</v>
      </c>
      <c r="AT129" s="18">
        <v>45352</v>
      </c>
      <c r="AU129" s="18">
        <v>45383</v>
      </c>
      <c r="AV129" s="18">
        <v>45413</v>
      </c>
      <c r="AW129" s="18">
        <v>45444</v>
      </c>
      <c r="AX129" s="18">
        <v>45474</v>
      </c>
      <c r="AY129" s="18">
        <v>45505</v>
      </c>
      <c r="AZ129" s="18">
        <v>45536</v>
      </c>
      <c r="BA129" s="18">
        <v>45566</v>
      </c>
      <c r="BB129" s="18">
        <v>45597</v>
      </c>
      <c r="BC129" s="18">
        <v>45627</v>
      </c>
      <c r="BD129" s="18">
        <v>45658</v>
      </c>
      <c r="BE129" s="18">
        <v>45689</v>
      </c>
      <c r="BF129" s="18">
        <v>45717</v>
      </c>
      <c r="BG129" s="18">
        <v>45748</v>
      </c>
      <c r="BH129" s="18">
        <v>45778</v>
      </c>
      <c r="BI129" s="18">
        <v>45809</v>
      </c>
      <c r="BJ129" s="18">
        <v>45839</v>
      </c>
      <c r="BK129" s="18">
        <v>45870</v>
      </c>
      <c r="BL129" s="18">
        <v>45901</v>
      </c>
      <c r="BM129" s="18">
        <v>45931</v>
      </c>
      <c r="BN129" s="18">
        <v>45962</v>
      </c>
      <c r="BO129" s="18">
        <v>45992</v>
      </c>
    </row>
    <row r="130" spans="1:67" s="46" customFormat="1" ht="27" customHeight="1" x14ac:dyDescent="0.3">
      <c r="A130" s="23" t="s">
        <v>330</v>
      </c>
      <c r="B130" s="44">
        <v>104327</v>
      </c>
      <c r="C130" s="44">
        <v>132951</v>
      </c>
      <c r="D130" s="44">
        <v>153704</v>
      </c>
      <c r="E130" s="44">
        <v>163110</v>
      </c>
      <c r="F130" s="44">
        <v>158202</v>
      </c>
      <c r="G130" s="44">
        <v>166347</v>
      </c>
      <c r="H130" s="44">
        <v>152029</v>
      </c>
      <c r="I130" s="44">
        <v>150595</v>
      </c>
      <c r="J130" s="44">
        <v>165256</v>
      </c>
      <c r="K130" s="44">
        <v>159392</v>
      </c>
      <c r="L130" s="44">
        <v>148140</v>
      </c>
      <c r="M130" s="44">
        <v>147530</v>
      </c>
      <c r="N130" s="44">
        <v>143793</v>
      </c>
      <c r="O130" s="44">
        <v>143329</v>
      </c>
      <c r="P130" s="44">
        <v>162754</v>
      </c>
      <c r="Q130" s="44">
        <v>165856</v>
      </c>
      <c r="R130" s="44">
        <v>152045</v>
      </c>
      <c r="S130" s="44">
        <v>166978</v>
      </c>
      <c r="T130" s="45">
        <v>157257</v>
      </c>
      <c r="U130" s="45">
        <v>151126</v>
      </c>
      <c r="V130" s="45">
        <v>153108</v>
      </c>
      <c r="W130" s="45">
        <v>140813</v>
      </c>
      <c r="X130" s="45">
        <v>136029</v>
      </c>
      <c r="Y130" s="45">
        <v>136186</v>
      </c>
      <c r="Z130" s="45">
        <v>129291</v>
      </c>
      <c r="AA130" s="45">
        <v>139608</v>
      </c>
      <c r="AB130" s="45">
        <v>151653</v>
      </c>
      <c r="AC130" s="45">
        <v>150387</v>
      </c>
      <c r="AD130" s="45">
        <v>154060</v>
      </c>
      <c r="AE130" s="45">
        <v>172474</v>
      </c>
      <c r="AF130" s="45">
        <v>148662</v>
      </c>
      <c r="AG130" s="45">
        <v>150697</v>
      </c>
      <c r="AH130" s="45">
        <v>156340</v>
      </c>
      <c r="AI130" s="45">
        <v>153390</v>
      </c>
      <c r="AJ130" s="45">
        <v>148052</v>
      </c>
      <c r="AK130" s="45">
        <v>139174</v>
      </c>
      <c r="AL130" s="45">
        <v>134619</v>
      </c>
      <c r="AM130" s="45">
        <v>137678</v>
      </c>
      <c r="AN130" s="45">
        <v>150695</v>
      </c>
      <c r="AO130" s="45">
        <v>154207</v>
      </c>
      <c r="AP130" s="45">
        <v>152312</v>
      </c>
      <c r="AQ130" s="45">
        <v>165633</v>
      </c>
      <c r="AR130" s="45">
        <v>150468</v>
      </c>
      <c r="AS130" s="45">
        <v>150450</v>
      </c>
      <c r="AT130" s="45">
        <v>157343</v>
      </c>
      <c r="AU130" s="45">
        <v>148539</v>
      </c>
      <c r="AV130" s="45">
        <v>145234</v>
      </c>
      <c r="AW130" s="45">
        <v>134106</v>
      </c>
      <c r="AX130" s="45">
        <v>135095</v>
      </c>
      <c r="AY130" s="45">
        <v>134047</v>
      </c>
      <c r="AZ130" s="45">
        <v>142557</v>
      </c>
      <c r="BA130" s="45">
        <v>145701</v>
      </c>
      <c r="BB130" s="45">
        <v>141179</v>
      </c>
      <c r="BC130" s="45">
        <v>145863</v>
      </c>
      <c r="BD130" s="45">
        <v>132292</v>
      </c>
      <c r="BE130" s="45">
        <v>138446</v>
      </c>
      <c r="BF130" s="45">
        <v>143558</v>
      </c>
      <c r="BG130" s="45">
        <v>134962</v>
      </c>
      <c r="BH130" s="45">
        <v>123795</v>
      </c>
      <c r="BI130" s="45">
        <v>116449</v>
      </c>
      <c r="BJ130" s="45">
        <v>113144</v>
      </c>
      <c r="BK130" s="45">
        <v>116241</v>
      </c>
      <c r="BL130" s="45">
        <v>140399</v>
      </c>
      <c r="BM130" s="45">
        <v>130412</v>
      </c>
      <c r="BN130" s="45">
        <v>121015</v>
      </c>
    </row>
    <row r="131" spans="1:67" s="49" customFormat="1" ht="43.5" customHeight="1" x14ac:dyDescent="0.35">
      <c r="A131" s="47" t="s">
        <v>383</v>
      </c>
      <c r="B131" s="60">
        <f t="shared" ref="B131:BM131" si="20">+B130/B32</f>
        <v>0.95424818666593492</v>
      </c>
      <c r="C131" s="60">
        <f t="shared" si="20"/>
        <v>0.96833188879744203</v>
      </c>
      <c r="D131" s="60">
        <f t="shared" si="20"/>
        <v>0.96415107358595897</v>
      </c>
      <c r="E131" s="60">
        <f t="shared" si="20"/>
        <v>0.9609289392136301</v>
      </c>
      <c r="F131" s="60">
        <f t="shared" si="20"/>
        <v>0.95313318994342722</v>
      </c>
      <c r="G131" s="60">
        <f t="shared" si="20"/>
        <v>0.95144592646823312</v>
      </c>
      <c r="H131" s="60">
        <f t="shared" si="20"/>
        <v>0.9551780250435089</v>
      </c>
      <c r="I131" s="60">
        <f t="shared" si="20"/>
        <v>0.94856419397711023</v>
      </c>
      <c r="J131" s="60">
        <f t="shared" si="20"/>
        <v>0.94120059232258801</v>
      </c>
      <c r="K131" s="60">
        <f t="shared" si="20"/>
        <v>0.93780962803450185</v>
      </c>
      <c r="L131" s="60">
        <f t="shared" si="20"/>
        <v>0.93778486782133086</v>
      </c>
      <c r="M131" s="60">
        <f t="shared" si="20"/>
        <v>0.9336041816962195</v>
      </c>
      <c r="N131" s="60">
        <f t="shared" si="20"/>
        <v>0.93542763093696946</v>
      </c>
      <c r="O131" s="60">
        <f t="shared" si="20"/>
        <v>0.93857598438860845</v>
      </c>
      <c r="P131" s="60">
        <f t="shared" si="20"/>
        <v>0.94338113400030144</v>
      </c>
      <c r="Q131" s="60">
        <f t="shared" si="20"/>
        <v>0.94413388740251614</v>
      </c>
      <c r="R131" s="60">
        <f t="shared" si="20"/>
        <v>0.94558288503995769</v>
      </c>
      <c r="S131" s="60">
        <f t="shared" si="20"/>
        <v>0.94823219416902338</v>
      </c>
      <c r="T131" s="48">
        <f t="shared" si="20"/>
        <v>0.93799656431178868</v>
      </c>
      <c r="U131" s="48">
        <f t="shared" si="20"/>
        <v>0.93526666914212864</v>
      </c>
      <c r="V131" s="48">
        <f t="shared" si="20"/>
        <v>0.92303240391861341</v>
      </c>
      <c r="W131" s="48">
        <f t="shared" si="20"/>
        <v>0.93453546327574877</v>
      </c>
      <c r="X131" s="48">
        <f t="shared" si="20"/>
        <v>0.93272764673614916</v>
      </c>
      <c r="Y131" s="48">
        <f t="shared" si="20"/>
        <v>0.93051190248435323</v>
      </c>
      <c r="Z131" s="48">
        <f t="shared" si="20"/>
        <v>0.92523866092258367</v>
      </c>
      <c r="AA131" s="48">
        <f t="shared" si="20"/>
        <v>0.92705504239904912</v>
      </c>
      <c r="AB131" s="48">
        <f t="shared" si="20"/>
        <v>0.92631752547093749</v>
      </c>
      <c r="AC131" s="48">
        <f t="shared" si="20"/>
        <v>0.92190699214104432</v>
      </c>
      <c r="AD131" s="48">
        <f t="shared" si="20"/>
        <v>0.9207011336946973</v>
      </c>
      <c r="AE131" s="48">
        <f t="shared" si="20"/>
        <v>0.92357533762436683</v>
      </c>
      <c r="AF131" s="48">
        <f t="shared" si="20"/>
        <v>0.92154055009019398</v>
      </c>
      <c r="AG131" s="48">
        <f t="shared" si="20"/>
        <v>0.91588518084078352</v>
      </c>
      <c r="AH131" s="48">
        <f t="shared" si="20"/>
        <v>0.91531814243226151</v>
      </c>
      <c r="AI131" s="48">
        <f t="shared" si="20"/>
        <v>0.91933424833232447</v>
      </c>
      <c r="AJ131" s="48">
        <f t="shared" si="20"/>
        <v>0.92101350552725059</v>
      </c>
      <c r="AK131" s="48">
        <f t="shared" si="20"/>
        <v>0.91617294678357952</v>
      </c>
      <c r="AL131" s="48">
        <f t="shared" si="20"/>
        <v>0.9176357513871658</v>
      </c>
      <c r="AM131" s="48">
        <f t="shared" si="20"/>
        <v>0.91190165519708044</v>
      </c>
      <c r="AN131" s="48">
        <f t="shared" si="20"/>
        <v>0.92358561683715057</v>
      </c>
      <c r="AO131" s="48">
        <f t="shared" si="20"/>
        <v>0.91388966261104554</v>
      </c>
      <c r="AP131" s="48">
        <f t="shared" si="20"/>
        <v>0.91553461085330956</v>
      </c>
      <c r="AQ131" s="48">
        <f t="shared" si="20"/>
        <v>0.92275165878361443</v>
      </c>
      <c r="AR131" s="48">
        <f t="shared" si="20"/>
        <v>0.91822126210570643</v>
      </c>
      <c r="AS131" s="48">
        <f t="shared" si="20"/>
        <v>0.91490668499115191</v>
      </c>
      <c r="AT131" s="48">
        <f t="shared" si="20"/>
        <v>0.91516797729282029</v>
      </c>
      <c r="AU131" s="48">
        <f t="shared" si="20"/>
        <v>0.91368132273700264</v>
      </c>
      <c r="AV131" s="48">
        <f t="shared" si="20"/>
        <v>0.9165862001502042</v>
      </c>
      <c r="AW131" s="48">
        <f t="shared" si="20"/>
        <v>0.9240723514211886</v>
      </c>
      <c r="AX131" s="48">
        <f t="shared" si="20"/>
        <v>0.91271771589174</v>
      </c>
      <c r="AY131" s="48">
        <f t="shared" si="20"/>
        <v>0.92247080440153328</v>
      </c>
      <c r="AZ131" s="48">
        <f t="shared" si="20"/>
        <v>0.92306945181885292</v>
      </c>
      <c r="BA131" s="48">
        <f t="shared" si="20"/>
        <v>0.91444333565551394</v>
      </c>
      <c r="BB131" s="48">
        <f t="shared" si="20"/>
        <v>0.91079112556207142</v>
      </c>
      <c r="BC131" s="48">
        <f t="shared" si="20"/>
        <v>0.913201900743143</v>
      </c>
      <c r="BD131" s="48">
        <f t="shared" si="20"/>
        <v>0.91051874488103346</v>
      </c>
      <c r="BE131" s="48">
        <f t="shared" si="20"/>
        <v>0.90306378704168755</v>
      </c>
      <c r="BF131" s="48">
        <f t="shared" si="20"/>
        <v>0.90646073800924409</v>
      </c>
      <c r="BG131" s="48">
        <f t="shared" si="20"/>
        <v>0.90422559745941566</v>
      </c>
      <c r="BH131" s="48">
        <f t="shared" si="20"/>
        <v>0.91757093302499337</v>
      </c>
      <c r="BI131" s="48">
        <f t="shared" si="20"/>
        <v>0.92676540576676669</v>
      </c>
      <c r="BJ131" s="48">
        <f t="shared" si="20"/>
        <v>0.91862268302386196</v>
      </c>
      <c r="BK131" s="48">
        <f t="shared" si="20"/>
        <v>0.92026885806574199</v>
      </c>
      <c r="BL131" s="48">
        <f t="shared" si="20"/>
        <v>0.91887770462190921</v>
      </c>
      <c r="BM131" s="48">
        <f t="shared" si="20"/>
        <v>0.91897681629201611</v>
      </c>
      <c r="BN131" s="48">
        <f t="shared" ref="BN131" si="21">+BN130/BN32</f>
        <v>0.91262509332508801</v>
      </c>
    </row>
    <row r="132" spans="1:67" s="46" customFormat="1" ht="35.25" customHeight="1" x14ac:dyDescent="0.3">
      <c r="A132" s="23" t="s">
        <v>340</v>
      </c>
      <c r="B132" s="44"/>
      <c r="C132" s="44"/>
      <c r="D132" s="44"/>
      <c r="E132" s="44"/>
      <c r="F132" s="44"/>
      <c r="G132" s="44"/>
      <c r="H132" s="44">
        <v>65396</v>
      </c>
      <c r="I132" s="44">
        <v>64134</v>
      </c>
      <c r="J132" s="44">
        <v>74555</v>
      </c>
      <c r="K132" s="44">
        <v>70867</v>
      </c>
      <c r="L132" s="44">
        <v>62670</v>
      </c>
      <c r="M132" s="44">
        <v>62709</v>
      </c>
      <c r="N132" s="44">
        <v>60041</v>
      </c>
      <c r="O132" s="44">
        <v>60125</v>
      </c>
      <c r="P132" s="44">
        <v>72601</v>
      </c>
      <c r="Q132" s="44">
        <v>75333</v>
      </c>
      <c r="R132" s="44">
        <v>65760</v>
      </c>
      <c r="S132" s="44">
        <v>74478</v>
      </c>
      <c r="T132" s="45">
        <v>68423</v>
      </c>
      <c r="U132" s="45">
        <v>64290</v>
      </c>
      <c r="V132" s="45">
        <v>64781</v>
      </c>
      <c r="W132" s="45">
        <v>55392</v>
      </c>
      <c r="X132" s="45">
        <v>53220</v>
      </c>
      <c r="Y132" s="45">
        <v>52231</v>
      </c>
      <c r="Z132" s="45">
        <v>48727</v>
      </c>
      <c r="AA132" s="45">
        <v>55235</v>
      </c>
      <c r="AB132" s="45">
        <v>63906</v>
      </c>
      <c r="AC132" s="45">
        <v>61303</v>
      </c>
      <c r="AD132" s="45">
        <v>63076</v>
      </c>
      <c r="AE132" s="45">
        <v>75137</v>
      </c>
      <c r="AF132" s="45">
        <v>60385</v>
      </c>
      <c r="AG132" s="45">
        <v>60193</v>
      </c>
      <c r="AH132" s="45">
        <v>64305</v>
      </c>
      <c r="AI132" s="45">
        <v>61308</v>
      </c>
      <c r="AJ132" s="45">
        <v>57405</v>
      </c>
      <c r="AK132" s="45">
        <v>53602</v>
      </c>
      <c r="AL132" s="45">
        <v>49802</v>
      </c>
      <c r="AM132" s="45">
        <v>51715</v>
      </c>
      <c r="AN132" s="45">
        <v>59808</v>
      </c>
      <c r="AO132" s="45">
        <v>60635</v>
      </c>
      <c r="AP132" s="45">
        <v>60159</v>
      </c>
      <c r="AQ132" s="45">
        <v>69748</v>
      </c>
      <c r="AR132" s="45">
        <v>58341</v>
      </c>
      <c r="AS132" s="45">
        <v>58680</v>
      </c>
      <c r="AT132" s="45">
        <v>61432</v>
      </c>
      <c r="AU132" s="45">
        <v>56625</v>
      </c>
      <c r="AV132" s="45">
        <v>54625</v>
      </c>
      <c r="AW132" s="45">
        <v>58702</v>
      </c>
      <c r="AX132" s="45">
        <v>48443</v>
      </c>
      <c r="AY132" s="45">
        <v>48852</v>
      </c>
      <c r="AZ132" s="45">
        <v>54797</v>
      </c>
      <c r="BA132" s="45">
        <v>56379</v>
      </c>
      <c r="BB132" s="45">
        <v>55233</v>
      </c>
      <c r="BC132" s="45">
        <v>43698</v>
      </c>
      <c r="BD132" s="45">
        <v>43698</v>
      </c>
      <c r="BE132" s="45">
        <v>43698</v>
      </c>
      <c r="BF132" s="45">
        <v>43698</v>
      </c>
      <c r="BG132" s="45">
        <v>43698</v>
      </c>
      <c r="BH132" s="45">
        <v>43698</v>
      </c>
      <c r="BI132" s="45">
        <v>43698</v>
      </c>
      <c r="BJ132" s="45">
        <v>43698</v>
      </c>
      <c r="BK132" s="45">
        <v>43698</v>
      </c>
      <c r="BL132" s="45">
        <v>43698</v>
      </c>
      <c r="BM132" s="165">
        <v>43698</v>
      </c>
      <c r="BN132" s="45">
        <v>43698</v>
      </c>
    </row>
    <row r="133" spans="1:67" s="49" customFormat="1" ht="43.5" customHeight="1" x14ac:dyDescent="0.35">
      <c r="A133" s="47" t="s">
        <v>341</v>
      </c>
      <c r="B133" s="60">
        <f t="shared" ref="B133:BM133" si="22">+B132/B130</f>
        <v>0</v>
      </c>
      <c r="C133" s="60">
        <f t="shared" si="22"/>
        <v>0</v>
      </c>
      <c r="D133" s="60">
        <f t="shared" si="22"/>
        <v>0</v>
      </c>
      <c r="E133" s="60">
        <f t="shared" si="22"/>
        <v>0</v>
      </c>
      <c r="F133" s="60">
        <f t="shared" si="22"/>
        <v>0</v>
      </c>
      <c r="G133" s="60">
        <f t="shared" si="22"/>
        <v>0</v>
      </c>
      <c r="H133" s="60">
        <f t="shared" si="22"/>
        <v>0.43015477310250017</v>
      </c>
      <c r="I133" s="60">
        <f t="shared" si="22"/>
        <v>0.42587071283907169</v>
      </c>
      <c r="J133" s="60">
        <f t="shared" si="22"/>
        <v>0.4511485210824418</v>
      </c>
      <c r="K133" s="60">
        <f t="shared" si="22"/>
        <v>0.44460826139329451</v>
      </c>
      <c r="L133" s="60">
        <f t="shared" si="22"/>
        <v>0.42304576751721346</v>
      </c>
      <c r="M133" s="60">
        <f t="shared" si="22"/>
        <v>0.42505930997085339</v>
      </c>
      <c r="N133" s="60">
        <f t="shared" si="22"/>
        <v>0.41755161934169255</v>
      </c>
      <c r="O133" s="60">
        <f t="shared" si="22"/>
        <v>0.41948942642451981</v>
      </c>
      <c r="P133" s="60">
        <f t="shared" si="22"/>
        <v>0.44607813018420439</v>
      </c>
      <c r="Q133" s="60">
        <f t="shared" si="22"/>
        <v>0.45420726413274165</v>
      </c>
      <c r="R133" s="60">
        <f t="shared" si="22"/>
        <v>0.43250353513762374</v>
      </c>
      <c r="S133" s="60">
        <f t="shared" si="22"/>
        <v>0.44603480698056031</v>
      </c>
      <c r="T133" s="48">
        <f t="shared" si="22"/>
        <v>0.43510304787704202</v>
      </c>
      <c r="U133" s="48">
        <f t="shared" si="22"/>
        <v>0.42540661434829213</v>
      </c>
      <c r="V133" s="48">
        <f t="shared" si="22"/>
        <v>0.42310656530031088</v>
      </c>
      <c r="W133" s="48">
        <f t="shared" si="22"/>
        <v>0.39337277097995216</v>
      </c>
      <c r="X133" s="48">
        <f t="shared" si="22"/>
        <v>0.3912401032132854</v>
      </c>
      <c r="Y133" s="48">
        <f t="shared" si="22"/>
        <v>0.38352694109526675</v>
      </c>
      <c r="Z133" s="48">
        <f t="shared" si="22"/>
        <v>0.37687851435908143</v>
      </c>
      <c r="AA133" s="48">
        <f t="shared" si="22"/>
        <v>0.39564351613088078</v>
      </c>
      <c r="AB133" s="48">
        <f t="shared" si="22"/>
        <v>0.42139621372475322</v>
      </c>
      <c r="AC133" s="48">
        <f t="shared" si="22"/>
        <v>0.40763496844807062</v>
      </c>
      <c r="AD133" s="48">
        <f t="shared" si="22"/>
        <v>0.40942489938984811</v>
      </c>
      <c r="AE133" s="48">
        <f t="shared" si="22"/>
        <v>0.43564247364820202</v>
      </c>
      <c r="AF133" s="48">
        <f t="shared" si="22"/>
        <v>0.40618988039983317</v>
      </c>
      <c r="AG133" s="48">
        <f t="shared" si="22"/>
        <v>0.39943064560011149</v>
      </c>
      <c r="AH133" s="48">
        <f t="shared" si="22"/>
        <v>0.41131508251247284</v>
      </c>
      <c r="AI133" s="48">
        <f t="shared" si="22"/>
        <v>0.39968707216898103</v>
      </c>
      <c r="AJ133" s="48">
        <f t="shared" si="22"/>
        <v>0.38773539026828413</v>
      </c>
      <c r="AK133" s="48">
        <f t="shared" si="22"/>
        <v>0.38514377685487233</v>
      </c>
      <c r="AL133" s="48">
        <f t="shared" si="22"/>
        <v>0.36994777854537619</v>
      </c>
      <c r="AM133" s="48">
        <f t="shared" si="22"/>
        <v>0.37562283008178504</v>
      </c>
      <c r="AN133" s="48">
        <f t="shared" si="22"/>
        <v>0.39688111748896776</v>
      </c>
      <c r="AO133" s="48">
        <f t="shared" si="22"/>
        <v>0.39320523711634364</v>
      </c>
      <c r="AP133" s="48">
        <f t="shared" si="22"/>
        <v>0.39497216240348759</v>
      </c>
      <c r="AQ133" s="48">
        <f t="shared" si="22"/>
        <v>0.42109966009188993</v>
      </c>
      <c r="AR133" s="48">
        <f t="shared" si="22"/>
        <v>0.38773028152165245</v>
      </c>
      <c r="AS133" s="48">
        <f t="shared" si="22"/>
        <v>0.39002991026919243</v>
      </c>
      <c r="AT133" s="48">
        <f t="shared" si="22"/>
        <v>0.39043363861118702</v>
      </c>
      <c r="AU133" s="48">
        <f t="shared" si="22"/>
        <v>0.38121301476379943</v>
      </c>
      <c r="AV133" s="48">
        <f t="shared" si="22"/>
        <v>0.37611716264786482</v>
      </c>
      <c r="AW133" s="48">
        <f t="shared" si="22"/>
        <v>0.43772836412986743</v>
      </c>
      <c r="AX133" s="48">
        <f t="shared" si="22"/>
        <v>0.35858469965579776</v>
      </c>
      <c r="AY133" s="48">
        <f t="shared" si="22"/>
        <v>0.36443933844099458</v>
      </c>
      <c r="AZ133" s="48">
        <f t="shared" si="22"/>
        <v>0.38438659623869753</v>
      </c>
      <c r="BA133" s="48">
        <f t="shared" si="22"/>
        <v>0.38694998661642677</v>
      </c>
      <c r="BB133" s="48">
        <f t="shared" si="22"/>
        <v>0.39122674052089901</v>
      </c>
      <c r="BC133" s="48">
        <f t="shared" si="22"/>
        <v>0.2995824849344933</v>
      </c>
      <c r="BD133" s="48">
        <f t="shared" si="22"/>
        <v>0.33031475826202644</v>
      </c>
      <c r="BE133" s="48">
        <f t="shared" si="22"/>
        <v>0.31563208760094186</v>
      </c>
      <c r="BF133" s="48">
        <f t="shared" si="22"/>
        <v>0.30439264966076429</v>
      </c>
      <c r="BG133" s="48">
        <f t="shared" si="22"/>
        <v>0.32378002697055469</v>
      </c>
      <c r="BH133" s="48">
        <f t="shared" si="22"/>
        <v>0.35298679268144917</v>
      </c>
      <c r="BI133" s="48">
        <f t="shared" si="22"/>
        <v>0.37525440321514142</v>
      </c>
      <c r="BJ133" s="48">
        <f t="shared" si="22"/>
        <v>0.38621579580004245</v>
      </c>
      <c r="BK133" s="48">
        <f t="shared" si="22"/>
        <v>0.37592587813250056</v>
      </c>
      <c r="BL133" s="48">
        <f t="shared" si="22"/>
        <v>0.31124153305935226</v>
      </c>
      <c r="BM133" s="48">
        <f t="shared" si="22"/>
        <v>0.33507652669999693</v>
      </c>
      <c r="BN133" s="48">
        <f t="shared" ref="BN133" si="23">+BN132/BN130</f>
        <v>0.36109573193405775</v>
      </c>
    </row>
    <row r="134" spans="1:67" s="46" customFormat="1" ht="35.25" customHeight="1" x14ac:dyDescent="0.3">
      <c r="A134" s="23" t="s">
        <v>342</v>
      </c>
      <c r="B134" s="44"/>
      <c r="C134" s="44"/>
      <c r="D134" s="44"/>
      <c r="E134" s="44"/>
      <c r="F134" s="44"/>
      <c r="G134" s="44"/>
      <c r="H134" s="44">
        <v>126242698.94700104</v>
      </c>
      <c r="I134" s="44">
        <v>120800248.3830021</v>
      </c>
      <c r="J134" s="44">
        <v>145463029.71800184</v>
      </c>
      <c r="K134" s="44">
        <v>135018247.92000127</v>
      </c>
      <c r="L134" s="44">
        <v>113610718.42600134</v>
      </c>
      <c r="M134" s="44">
        <v>117126981.37300178</v>
      </c>
      <c r="N134" s="44">
        <v>111416087.89500195</v>
      </c>
      <c r="O134" s="44">
        <v>110180129.89000238</v>
      </c>
      <c r="P134" s="44">
        <v>140204475.06700227</v>
      </c>
      <c r="Q134" s="44">
        <v>156959547.45200014</v>
      </c>
      <c r="R134" s="44">
        <v>129674066.83000162</v>
      </c>
      <c r="S134" s="44">
        <v>149893337.88500017</v>
      </c>
      <c r="T134" s="45">
        <v>142077599.79000074</v>
      </c>
      <c r="U134" s="45">
        <v>134576510.95200089</v>
      </c>
      <c r="V134" s="45">
        <v>158099062.80300218</v>
      </c>
      <c r="W134" s="45">
        <v>106733382.19100162</v>
      </c>
      <c r="X134" s="45">
        <v>99291068.884000421</v>
      </c>
      <c r="Y134" s="45">
        <v>97051053.577999502</v>
      </c>
      <c r="Z134" s="45">
        <v>91129522.49800007</v>
      </c>
      <c r="AA134" s="45">
        <v>104278462.01699951</v>
      </c>
      <c r="AB134" s="45">
        <v>126656530.51999925</v>
      </c>
      <c r="AC134" s="45">
        <v>118405438.93499926</v>
      </c>
      <c r="AD134" s="45">
        <v>122230875.01299997</v>
      </c>
      <c r="AE134" s="45">
        <v>160310267.55799952</v>
      </c>
      <c r="AF134" s="45">
        <v>120694451.86300075</v>
      </c>
      <c r="AG134" s="45">
        <v>120147526.6890002</v>
      </c>
      <c r="AH134" s="45">
        <v>132225840.63199979</v>
      </c>
      <c r="AI134" s="45">
        <v>121527506.14100015</v>
      </c>
      <c r="AJ134" s="45">
        <v>113547208.178001</v>
      </c>
      <c r="AK134" s="45">
        <v>106233385.15400022</v>
      </c>
      <c r="AL134" s="45">
        <v>98614617.84999983</v>
      </c>
      <c r="AM134" s="45">
        <v>106285280.00500034</v>
      </c>
      <c r="AN134" s="45">
        <v>125600354.62900023</v>
      </c>
      <c r="AO134" s="45">
        <v>131103904.06700048</v>
      </c>
      <c r="AP134" s="45">
        <v>132484133.64399932</v>
      </c>
      <c r="AQ134" s="45">
        <v>166656759.104</v>
      </c>
      <c r="AR134" s="45">
        <v>131563238.08099987</v>
      </c>
      <c r="AS134" s="45">
        <v>131654917.14300053</v>
      </c>
      <c r="AT134" s="45">
        <v>136806713.649001</v>
      </c>
      <c r="AU134" s="45">
        <v>126546672.00400011</v>
      </c>
      <c r="AV134" s="45">
        <v>119433351.1580001</v>
      </c>
      <c r="AW134" s="45">
        <v>133060111.73599984</v>
      </c>
      <c r="AX134" s="45">
        <v>107866741.33300005</v>
      </c>
      <c r="AY134" s="45">
        <v>111712146.36500007</v>
      </c>
      <c r="AZ134" s="45">
        <v>128030595.80000001</v>
      </c>
      <c r="BA134" s="45">
        <v>134819850.47900021</v>
      </c>
      <c r="BB134" s="45">
        <v>134022868.62000002</v>
      </c>
      <c r="BC134" s="45">
        <v>114555502.76600105</v>
      </c>
      <c r="BD134" s="45">
        <v>114555502.76600105</v>
      </c>
      <c r="BE134" s="45">
        <v>114555502.76600105</v>
      </c>
      <c r="BF134" s="45">
        <v>114555502.76600105</v>
      </c>
      <c r="BG134" s="45">
        <v>114555502.76600105</v>
      </c>
      <c r="BH134" s="45">
        <v>114555502.76600105</v>
      </c>
      <c r="BI134" s="45">
        <v>114555502.76600105</v>
      </c>
      <c r="BJ134" s="45">
        <v>114555502.76600105</v>
      </c>
      <c r="BK134" s="45">
        <v>114555502.76600105</v>
      </c>
      <c r="BL134" s="45">
        <v>114555502.76600105</v>
      </c>
      <c r="BM134" s="165">
        <v>114555502.76600105</v>
      </c>
      <c r="BN134" s="45">
        <v>114555502.76600105</v>
      </c>
    </row>
    <row r="135" spans="1:67" s="49" customFormat="1" ht="43.5" customHeight="1" x14ac:dyDescent="0.35">
      <c r="A135" s="47" t="s">
        <v>343</v>
      </c>
      <c r="B135" s="60">
        <v>0</v>
      </c>
      <c r="C135" s="60">
        <v>0</v>
      </c>
      <c r="D135" s="60">
        <v>0</v>
      </c>
      <c r="E135" s="60">
        <v>0</v>
      </c>
      <c r="F135" s="60">
        <v>0</v>
      </c>
      <c r="G135" s="60">
        <v>0</v>
      </c>
      <c r="H135" s="60">
        <v>0.63138736334903978</v>
      </c>
      <c r="I135" s="60">
        <v>0.61435153997479253</v>
      </c>
      <c r="J135" s="60">
        <v>0.62544326375036541</v>
      </c>
      <c r="K135" s="60">
        <v>0.60895630620243357</v>
      </c>
      <c r="L135" s="60">
        <v>0.58370559616870332</v>
      </c>
      <c r="M135" s="60">
        <v>0.58289047444906561</v>
      </c>
      <c r="N135" s="60">
        <v>0.57491965121397937</v>
      </c>
      <c r="O135" s="60">
        <v>0.58234445667700796</v>
      </c>
      <c r="P135" s="60">
        <v>0.61330994698124974</v>
      </c>
      <c r="Q135" s="60">
        <v>0.63480340438754379</v>
      </c>
      <c r="R135" s="60">
        <v>0.60801280139458147</v>
      </c>
      <c r="S135" s="60">
        <v>0.61889546732665912</v>
      </c>
      <c r="T135" s="48">
        <v>0.6069943623523063</v>
      </c>
      <c r="U135" s="48">
        <v>0.59048291770650463</v>
      </c>
      <c r="V135" s="48">
        <v>0.55350390918669401</v>
      </c>
      <c r="W135" s="48">
        <v>0.5578876332036834</v>
      </c>
      <c r="X135" s="48">
        <v>0.54988639985653243</v>
      </c>
      <c r="Y135" s="48">
        <v>0.5407466599495403</v>
      </c>
      <c r="Z135" s="48">
        <v>0.52877681725121484</v>
      </c>
      <c r="AA135" s="48">
        <v>0.54211982935194003</v>
      </c>
      <c r="AB135" s="48">
        <v>0.56476575056408362</v>
      </c>
      <c r="AC135" s="48">
        <v>0.54002500169481882</v>
      </c>
      <c r="AD135" s="48">
        <v>0.53858329644362357</v>
      </c>
      <c r="AE135" s="48">
        <v>0.57833036366044732</v>
      </c>
      <c r="AF135" s="48">
        <v>0.54707153431622435</v>
      </c>
      <c r="AG135" s="48">
        <v>0.53264788686864872</v>
      </c>
      <c r="AH135" s="48">
        <v>0.54363611679037449</v>
      </c>
      <c r="AI135" s="48">
        <v>0.53916804369057159</v>
      </c>
      <c r="AJ135" s="48">
        <v>0.53402955298191324</v>
      </c>
      <c r="AK135" s="48">
        <v>0.5281436243441161</v>
      </c>
      <c r="AL135" s="48">
        <v>0.51127800063771578</v>
      </c>
      <c r="AM135" s="48">
        <v>0.51055203258457804</v>
      </c>
      <c r="AN135" s="48">
        <v>0.55020540748982438</v>
      </c>
      <c r="AO135" s="48">
        <v>0.53507769425907148</v>
      </c>
      <c r="AP135" s="48">
        <v>0.54280471047869905</v>
      </c>
      <c r="AQ135" s="48">
        <v>0.57446540242849775</v>
      </c>
      <c r="AR135" s="48">
        <v>0.53225386144416875</v>
      </c>
      <c r="AS135" s="48">
        <v>0.52788045918556759</v>
      </c>
      <c r="AT135" s="48">
        <v>0.52464455173763702</v>
      </c>
      <c r="AU135" s="48">
        <v>0.52198537252708843</v>
      </c>
      <c r="AV135" s="48">
        <v>0.52078542941892147</v>
      </c>
      <c r="AW135" s="48">
        <v>0.58095213188054295</v>
      </c>
      <c r="AX135" s="48">
        <v>0.50834487895276725</v>
      </c>
      <c r="AY135" s="48">
        <v>0.52166067986709719</v>
      </c>
      <c r="AZ135" s="48">
        <v>0.5406558973785146</v>
      </c>
      <c r="BA135" s="48">
        <v>0.53672592317533807</v>
      </c>
      <c r="BB135" s="48">
        <v>0.53721819990878505</v>
      </c>
      <c r="BC135" s="48">
        <v>0.43608145025644296</v>
      </c>
      <c r="BD135" s="48">
        <v>0.49774803133070017</v>
      </c>
      <c r="BE135" s="48">
        <v>0.45038999318933276</v>
      </c>
      <c r="BF135" s="48">
        <v>0.42912821780561766</v>
      </c>
      <c r="BG135" s="48">
        <v>0.46137078114407987</v>
      </c>
      <c r="BH135" s="48">
        <v>0.55369552723319349</v>
      </c>
      <c r="BI135" s="48">
        <v>0.61140648771542605</v>
      </c>
      <c r="BJ135" s="48">
        <v>0.59905398728013126</v>
      </c>
      <c r="BK135" s="48">
        <v>0.58410805296875179</v>
      </c>
      <c r="BL135" s="48">
        <v>0.49620684464134329</v>
      </c>
      <c r="BM135" s="48">
        <v>0.48626908328632118</v>
      </c>
      <c r="BN135" s="48">
        <v>0.52401910280132746</v>
      </c>
    </row>
    <row r="136" spans="1:67" s="46" customFormat="1" ht="30.75" customHeight="1" x14ac:dyDescent="0.3">
      <c r="A136" s="23" t="s">
        <v>358</v>
      </c>
      <c r="B136" s="44">
        <v>17091770.5</v>
      </c>
      <c r="C136" s="44">
        <v>29491584.5</v>
      </c>
      <c r="D136" s="44">
        <v>34616381.399999999</v>
      </c>
      <c r="E136" s="44">
        <v>39757922.43</v>
      </c>
      <c r="F136" s="44">
        <v>86768745.5</v>
      </c>
      <c r="G136" s="44">
        <v>43984555.5</v>
      </c>
      <c r="H136" s="44">
        <v>39656027.670000002</v>
      </c>
      <c r="I136" s="44">
        <v>36923560</v>
      </c>
      <c r="J136" s="44">
        <v>41941699</v>
      </c>
      <c r="K136" s="44">
        <v>38708829.5</v>
      </c>
      <c r="L136" s="44">
        <v>33538881.800000001</v>
      </c>
      <c r="M136" s="44">
        <v>34003733.890000001</v>
      </c>
      <c r="N136" s="44">
        <v>32629194</v>
      </c>
      <c r="O136" s="44">
        <v>31304105.920000002</v>
      </c>
      <c r="P136" s="44">
        <v>38552403</v>
      </c>
      <c r="Q136" s="44">
        <v>42202457</v>
      </c>
      <c r="R136" s="44">
        <v>36083886</v>
      </c>
      <c r="S136" s="44">
        <v>40166774</v>
      </c>
      <c r="T136" s="45">
        <v>27218723</v>
      </c>
      <c r="U136" s="45">
        <v>25517404</v>
      </c>
      <c r="V136" s="45">
        <v>28014024.25</v>
      </c>
      <c r="W136" s="45">
        <v>22468505.079999998</v>
      </c>
      <c r="X136" s="45">
        <v>20423040.829999998</v>
      </c>
      <c r="Y136" s="45">
        <v>22125117.5</v>
      </c>
      <c r="Z136" s="45">
        <v>22368938</v>
      </c>
      <c r="AA136" s="45">
        <v>24481925.329999998</v>
      </c>
      <c r="AB136" s="45">
        <v>28542995</v>
      </c>
      <c r="AC136" s="45">
        <v>28141865</v>
      </c>
      <c r="AD136" s="45">
        <v>30120606</v>
      </c>
      <c r="AE136" s="45">
        <v>35174769</v>
      </c>
      <c r="AF136" s="45">
        <v>29858151</v>
      </c>
      <c r="AG136" s="45">
        <v>30364106.600000001</v>
      </c>
      <c r="AH136" s="45">
        <v>31980441</v>
      </c>
      <c r="AI136" s="45">
        <v>29397408</v>
      </c>
      <c r="AJ136" s="45">
        <v>28439928.5</v>
      </c>
      <c r="AK136" s="45">
        <v>26008490</v>
      </c>
      <c r="AL136" s="45">
        <v>25604464</v>
      </c>
      <c r="AM136" s="45">
        <v>27367137.170000002</v>
      </c>
      <c r="AN136" s="45">
        <v>29825683</v>
      </c>
      <c r="AO136" s="45">
        <v>29714798.050000001</v>
      </c>
      <c r="AP136" s="45">
        <v>30506420.619999997</v>
      </c>
      <c r="AQ136" s="45">
        <v>36294157</v>
      </c>
      <c r="AR136" s="45">
        <v>30540382</v>
      </c>
      <c r="AS136" s="45">
        <v>30868467</v>
      </c>
      <c r="AT136" s="45">
        <v>31229252.670000002</v>
      </c>
      <c r="AU136" s="45">
        <v>29709658</v>
      </c>
      <c r="AV136" s="45">
        <v>29351923</v>
      </c>
      <c r="AW136" s="45">
        <v>30087679.5</v>
      </c>
      <c r="AX136" s="45">
        <v>26157145.100000001</v>
      </c>
      <c r="AY136" s="45">
        <v>27824069</v>
      </c>
      <c r="AZ136" s="45">
        <v>31188017.050000001</v>
      </c>
      <c r="BA136" s="45">
        <v>32251248</v>
      </c>
      <c r="BB136" s="45">
        <v>33265386</v>
      </c>
      <c r="BC136" s="45">
        <v>35038561.5</v>
      </c>
      <c r="BD136" s="45">
        <v>26745657.5</v>
      </c>
      <c r="BE136" s="45">
        <v>81999460</v>
      </c>
      <c r="BF136" s="45">
        <v>33241640</v>
      </c>
      <c r="BG136" s="45">
        <v>30284609</v>
      </c>
      <c r="BH136" s="45">
        <v>26027030.199999999</v>
      </c>
      <c r="BI136" s="45">
        <v>23984541</v>
      </c>
      <c r="BJ136" s="45">
        <v>24208579</v>
      </c>
      <c r="BK136" s="45">
        <v>25050540.5</v>
      </c>
      <c r="BL136" s="45">
        <v>26193125.5</v>
      </c>
      <c r="BM136" s="45">
        <v>27280147</v>
      </c>
      <c r="BN136" s="45">
        <v>25589221</v>
      </c>
    </row>
    <row r="137" spans="1:67" s="46" customFormat="1" ht="30.75" customHeight="1" x14ac:dyDescent="0.3">
      <c r="A137" s="23" t="s">
        <v>366</v>
      </c>
      <c r="B137" s="44">
        <v>655196.25999999989</v>
      </c>
      <c r="C137" s="44">
        <v>6802315.4799999995</v>
      </c>
      <c r="D137" s="44">
        <v>9318507.4300000016</v>
      </c>
      <c r="E137" s="44">
        <v>12045410.709999997</v>
      </c>
      <c r="F137" s="44">
        <v>13657449.720000004</v>
      </c>
      <c r="G137" s="44">
        <v>22145856.040000007</v>
      </c>
      <c r="H137" s="44">
        <v>22757174.309999995</v>
      </c>
      <c r="I137" s="44">
        <v>26771386.47000001</v>
      </c>
      <c r="J137" s="44">
        <v>32908314.759999998</v>
      </c>
      <c r="K137" s="44">
        <v>31866764.20000001</v>
      </c>
      <c r="L137" s="44">
        <v>29097250.379999984</v>
      </c>
      <c r="M137" s="44">
        <v>27666433.609999992</v>
      </c>
      <c r="N137" s="44">
        <v>30557872.269999996</v>
      </c>
      <c r="O137" s="44">
        <v>35852705.599999994</v>
      </c>
      <c r="P137" s="44">
        <v>39312102.829999998</v>
      </c>
      <c r="Q137" s="44">
        <v>38269437.589999996</v>
      </c>
      <c r="R137" s="44">
        <v>32288483.520000011</v>
      </c>
      <c r="S137" s="44">
        <v>45063584.160000004</v>
      </c>
      <c r="T137" s="45">
        <v>37566884.580000006</v>
      </c>
      <c r="U137" s="45">
        <v>30953925.929999992</v>
      </c>
      <c r="V137" s="45">
        <v>31359014.669999998</v>
      </c>
      <c r="W137" s="45">
        <v>31159985.390000023</v>
      </c>
      <c r="X137" s="45">
        <v>42783559.940000005</v>
      </c>
      <c r="Y137" s="45">
        <v>40531967.520000026</v>
      </c>
      <c r="Z137" s="45">
        <v>37194122.019999996</v>
      </c>
      <c r="AA137" s="45">
        <v>27185467.029999994</v>
      </c>
      <c r="AB137" s="45">
        <v>29235963.500000015</v>
      </c>
      <c r="AC137" s="45">
        <v>26776265.150000002</v>
      </c>
      <c r="AD137" s="45">
        <v>27813604.770000007</v>
      </c>
      <c r="AE137" s="45">
        <v>35652789.520000011</v>
      </c>
      <c r="AF137" s="45">
        <v>23892504.030000001</v>
      </c>
      <c r="AG137" s="45">
        <v>28749721.899999969</v>
      </c>
      <c r="AH137" s="45">
        <v>31729768.330000013</v>
      </c>
      <c r="AI137" s="45">
        <v>36268498.060000002</v>
      </c>
      <c r="AJ137" s="45">
        <v>29131546.540000014</v>
      </c>
      <c r="AK137" s="45">
        <v>27224278.429999985</v>
      </c>
      <c r="AL137" s="45">
        <v>27422937.240000002</v>
      </c>
      <c r="AM137" s="45">
        <v>29316981.199999992</v>
      </c>
      <c r="AN137" s="45">
        <v>31012631.790000003</v>
      </c>
      <c r="AO137" s="45">
        <v>35042240.070000008</v>
      </c>
      <c r="AP137" s="45">
        <v>31505499.439999979</v>
      </c>
      <c r="AQ137" s="45">
        <v>37221177.069999993</v>
      </c>
      <c r="AR137" s="45">
        <v>32775326.989999991</v>
      </c>
      <c r="AS137" s="45">
        <v>36223504.430000007</v>
      </c>
      <c r="AT137" s="45">
        <v>41815594.040000007</v>
      </c>
      <c r="AU137" s="45">
        <v>31018997.369999997</v>
      </c>
      <c r="AV137" s="45">
        <v>31769812.350000013</v>
      </c>
      <c r="AW137" s="45">
        <v>33036440.95000001</v>
      </c>
      <c r="AX137" s="45">
        <v>35848810.240000017</v>
      </c>
      <c r="AY137" s="45">
        <v>28850980.519999988</v>
      </c>
      <c r="AZ137" s="45">
        <v>28269790.769999992</v>
      </c>
      <c r="BA137" s="45">
        <v>28967657.440000016</v>
      </c>
      <c r="BB137" s="45">
        <v>28473912.469999991</v>
      </c>
      <c r="BC137" s="45">
        <v>33701967.769999981</v>
      </c>
      <c r="BD137" s="45">
        <v>24813970.68</v>
      </c>
      <c r="BE137" s="45">
        <v>54823676</v>
      </c>
      <c r="BF137" s="45">
        <v>55317564.230000019</v>
      </c>
      <c r="BG137" s="45">
        <v>27772286.98</v>
      </c>
      <c r="BH137" s="45">
        <v>21157657.31000001</v>
      </c>
      <c r="BI137" s="45">
        <v>28491025.350000013</v>
      </c>
      <c r="BJ137" s="45">
        <v>24258553.929999996</v>
      </c>
      <c r="BK137" s="45">
        <v>25114167.870000001</v>
      </c>
      <c r="BL137" s="45">
        <v>56834194.859999999</v>
      </c>
      <c r="BM137" s="45">
        <v>32093032.909999989</v>
      </c>
      <c r="BN137" s="45">
        <v>35180609.850000016</v>
      </c>
    </row>
    <row r="138" spans="1:67" s="49" customFormat="1" ht="43.5" customHeight="1" x14ac:dyDescent="0.35">
      <c r="A138" s="47" t="s">
        <v>374</v>
      </c>
      <c r="B138" s="60">
        <v>1.0980056122307476</v>
      </c>
      <c r="C138" s="60">
        <v>1.370516931528587</v>
      </c>
      <c r="D138" s="60">
        <v>1.0369073092796022</v>
      </c>
      <c r="E138" s="60">
        <v>0.90643116953150416</v>
      </c>
      <c r="F138" s="60">
        <v>0.89818717836903605</v>
      </c>
      <c r="G138" s="60">
        <v>0.85596218453620199</v>
      </c>
      <c r="H138" s="60">
        <f t="shared" ref="H138:BN138" si="24">H137/H136</f>
        <v>0.57386419283784995</v>
      </c>
      <c r="I138" s="60">
        <f t="shared" si="24"/>
        <v>0.72504889750609125</v>
      </c>
      <c r="J138" s="60">
        <f t="shared" si="24"/>
        <v>0.784620450401878</v>
      </c>
      <c r="K138" s="60">
        <f t="shared" si="24"/>
        <v>0.82324277462329387</v>
      </c>
      <c r="L138" s="60">
        <f t="shared" si="24"/>
        <v>0.86756769511617959</v>
      </c>
      <c r="M138" s="60">
        <f t="shared" si="24"/>
        <v>0.81362928258111922</v>
      </c>
      <c r="N138" s="60">
        <f t="shared" si="24"/>
        <v>0.93651937188518952</v>
      </c>
      <c r="O138" s="60">
        <f t="shared" si="24"/>
        <v>1.1453036126195164</v>
      </c>
      <c r="P138" s="60">
        <f t="shared" si="24"/>
        <v>1.0197056414356325</v>
      </c>
      <c r="Q138" s="60">
        <f t="shared" si="24"/>
        <v>0.9068059139305561</v>
      </c>
      <c r="R138" s="60">
        <f t="shared" si="24"/>
        <v>0.8948172466790304</v>
      </c>
      <c r="S138" s="60">
        <f t="shared" si="24"/>
        <v>1.1219119603680396</v>
      </c>
      <c r="T138" s="48">
        <f t="shared" si="24"/>
        <v>1.3801854179566031</v>
      </c>
      <c r="U138" s="48">
        <f t="shared" si="24"/>
        <v>1.2130515286743115</v>
      </c>
      <c r="V138" s="48">
        <f t="shared" si="24"/>
        <v>1.1194041380898712</v>
      </c>
      <c r="W138" s="48">
        <f t="shared" si="24"/>
        <v>1.3868294877230891</v>
      </c>
      <c r="X138" s="48">
        <f t="shared" si="24"/>
        <v>2.0948672774112067</v>
      </c>
      <c r="Y138" s="48">
        <f t="shared" si="24"/>
        <v>1.8319436052712501</v>
      </c>
      <c r="Z138" s="48">
        <f t="shared" si="24"/>
        <v>1.6627576159404616</v>
      </c>
      <c r="AA138" s="48">
        <f t="shared" si="24"/>
        <v>1.1104301097057547</v>
      </c>
      <c r="AB138" s="48">
        <f t="shared" si="24"/>
        <v>1.0242780584167854</v>
      </c>
      <c r="AC138" s="48">
        <f t="shared" si="24"/>
        <v>0.95147443675108245</v>
      </c>
      <c r="AD138" s="48">
        <f t="shared" si="24"/>
        <v>0.92340787466228291</v>
      </c>
      <c r="AE138" s="48">
        <f t="shared" si="24"/>
        <v>1.0135898694885532</v>
      </c>
      <c r="AF138" s="48">
        <f t="shared" si="24"/>
        <v>0.80020038849693009</v>
      </c>
      <c r="AG138" s="48">
        <f t="shared" si="24"/>
        <v>0.946832465013147</v>
      </c>
      <c r="AH138" s="48">
        <f t="shared" si="24"/>
        <v>0.99216168813932282</v>
      </c>
      <c r="AI138" s="48">
        <f t="shared" si="24"/>
        <v>1.2337311527601347</v>
      </c>
      <c r="AJ138" s="48">
        <f t="shared" si="24"/>
        <v>1.0243185576222533</v>
      </c>
      <c r="AK138" s="48">
        <f t="shared" si="24"/>
        <v>1.0467458291504037</v>
      </c>
      <c r="AL138" s="48">
        <f t="shared" si="24"/>
        <v>1.0710217265239375</v>
      </c>
      <c r="AM138" s="48">
        <f t="shared" si="24"/>
        <v>1.0712476434012037</v>
      </c>
      <c r="AN138" s="48">
        <f t="shared" si="24"/>
        <v>1.0397961981289749</v>
      </c>
      <c r="AO138" s="48">
        <f t="shared" si="24"/>
        <v>1.1792858228763903</v>
      </c>
      <c r="AP138" s="48">
        <f t="shared" si="24"/>
        <v>1.0327497883952006</v>
      </c>
      <c r="AQ138" s="48">
        <f t="shared" si="24"/>
        <v>1.0255418542990264</v>
      </c>
      <c r="AR138" s="48">
        <f t="shared" si="24"/>
        <v>1.0731799946051752</v>
      </c>
      <c r="AS138" s="48">
        <f t="shared" si="24"/>
        <v>1.1734792152133764</v>
      </c>
      <c r="AT138" s="48">
        <f t="shared" si="24"/>
        <v>1.3389879828975109</v>
      </c>
      <c r="AU138" s="48">
        <f t="shared" si="24"/>
        <v>1.0440711693820237</v>
      </c>
      <c r="AV138" s="48">
        <f t="shared" si="24"/>
        <v>1.0823758412694122</v>
      </c>
      <c r="AW138" s="48">
        <f t="shared" si="24"/>
        <v>1.0980056122307476</v>
      </c>
      <c r="AX138" s="48">
        <f t="shared" si="24"/>
        <v>1.370516931528587</v>
      </c>
      <c r="AY138" s="48">
        <f t="shared" si="24"/>
        <v>1.0369073092796022</v>
      </c>
      <c r="AZ138" s="48">
        <f t="shared" si="24"/>
        <v>0.90643116953150416</v>
      </c>
      <c r="BA138" s="48">
        <f t="shared" si="24"/>
        <v>0.89818717836903605</v>
      </c>
      <c r="BB138" s="48">
        <f t="shared" si="24"/>
        <v>0.85596218453620199</v>
      </c>
      <c r="BC138" s="48">
        <f t="shared" si="24"/>
        <v>0.96185363574357874</v>
      </c>
      <c r="BD138" s="48">
        <f t="shared" si="24"/>
        <v>0.92777568395916232</v>
      </c>
      <c r="BE138" s="48">
        <f t="shared" si="24"/>
        <v>0.66858581751635926</v>
      </c>
      <c r="BF138" s="48">
        <f t="shared" si="24"/>
        <v>1.6641045456842689</v>
      </c>
      <c r="BG138" s="48">
        <f t="shared" si="24"/>
        <v>0.9170429434964803</v>
      </c>
      <c r="BH138" s="48">
        <f t="shared" si="24"/>
        <v>0.81291092942290477</v>
      </c>
      <c r="BI138" s="48">
        <f t="shared" si="24"/>
        <v>1.187891206673499</v>
      </c>
      <c r="BJ138" s="48">
        <f t="shared" si="24"/>
        <v>1.0020643479321936</v>
      </c>
      <c r="BK138" s="48">
        <f t="shared" si="24"/>
        <v>1.0025399599661333</v>
      </c>
      <c r="BL138" s="48">
        <f t="shared" si="24"/>
        <v>2.1698134061931631</v>
      </c>
      <c r="BM138" s="48">
        <f t="shared" si="24"/>
        <v>1.1764244859091115</v>
      </c>
      <c r="BN138" s="48">
        <f t="shared" si="24"/>
        <v>1.3748214472804787</v>
      </c>
    </row>
    <row r="139" spans="1:67" s="46" customFormat="1" ht="21" customHeight="1" x14ac:dyDescent="0.3">
      <c r="A139" s="23" t="s">
        <v>344</v>
      </c>
      <c r="B139" s="44">
        <v>1.7362331898741457</v>
      </c>
      <c r="C139" s="44">
        <v>1.9404141375393942</v>
      </c>
      <c r="D139" s="44">
        <v>1.9770858273044294</v>
      </c>
      <c r="E139" s="44">
        <v>2.0542578627919807</v>
      </c>
      <c r="F139" s="44">
        <v>1.9965740003286936</v>
      </c>
      <c r="G139" s="44">
        <v>2.0273284159016995</v>
      </c>
      <c r="H139" s="44">
        <v>1.9087279400640667</v>
      </c>
      <c r="I139" s="44">
        <v>1.8887014841130183</v>
      </c>
      <c r="J139" s="44">
        <v>1.9904874860821997</v>
      </c>
      <c r="K139" s="44">
        <v>1.9589126179482033</v>
      </c>
      <c r="L139" s="44">
        <v>1.8890778992844606</v>
      </c>
      <c r="M139" s="44">
        <v>1.9001830136243476</v>
      </c>
      <c r="N139" s="44">
        <v>1.8709116577302094</v>
      </c>
      <c r="O139" s="44">
        <v>1.881231293039092</v>
      </c>
      <c r="P139" s="44">
        <v>1.9815242636125687</v>
      </c>
      <c r="Q139" s="44">
        <v>2.0242559810920318</v>
      </c>
      <c r="R139" s="44">
        <v>1.9153934690387715</v>
      </c>
      <c r="S139" s="44">
        <v>1.9790032219813389</v>
      </c>
      <c r="T139" s="50">
        <f>ВОВЛЕЧЁННОСТЬ!T77/'АКТИВНОСТЬ БАЗЫ'!T130</f>
        <v>1.9088625625568336</v>
      </c>
      <c r="U139" s="50">
        <f>ВОВЛЕЧЁННОСТЬ!U77/'АКТИВНОСТЬ БАЗЫ'!U130</f>
        <v>1.864378068631473</v>
      </c>
      <c r="V139" s="50">
        <f>ВОВЛЕЧЁННОСТЬ!V77/'АКТИВНОСТЬ БАЗЫ'!V130</f>
        <v>1.862391253233012</v>
      </c>
      <c r="W139" s="50">
        <f>ВОВЛЕЧЁННОСТЬ!W77/'АКТИВНОСТЬ БАЗЫ'!W130</f>
        <v>1.7570039698039244</v>
      </c>
      <c r="X139" s="50">
        <f>ВОВЛЕЧЁННОСТЬ!X77/'АКТИВНОСТЬ БАЗЫ'!X130</f>
        <v>1.7596394886384521</v>
      </c>
      <c r="Y139" s="50">
        <f>ВОВЛЕЧЁННОСТЬ!Y77/'АКТИВНОСТЬ БАЗЫ'!Y130</f>
        <v>1.7366175671508084</v>
      </c>
      <c r="Z139" s="50">
        <f>ВОВЛЕЧЁННОСТЬ!Z77/'АКТИВНОСТЬ БАЗЫ'!Z130</f>
        <v>1.721767176369585</v>
      </c>
      <c r="AA139" s="50">
        <f>ВОВЛЕЧЁННОСТЬ!AA77/'АКТИВНОСТЬ БАЗЫ'!AA130</f>
        <v>1.7829064237006476</v>
      </c>
      <c r="AB139" s="50">
        <f>ВОВЛЕЧЁННОСТЬ!AB77/'АКТИВНОСТЬ БАЗЫ'!AB130</f>
        <v>1.8612094716227177</v>
      </c>
      <c r="AC139" s="50">
        <f>ВОВЛЕЧЁННОСТЬ!AC77/'АКТИВНОСТЬ БАЗЫ'!AC130</f>
        <v>1.817437677458823</v>
      </c>
      <c r="AD139" s="50">
        <f>ВОВЛЕЧЁННОСТЬ!AD77/'АКТИВНОСТЬ БАЗЫ'!AD130</f>
        <v>1.813773854342464</v>
      </c>
      <c r="AE139" s="50">
        <f>ВОВЛЕЧЁННОСТЬ!AE77/'АКТИВНОСТЬ БАЗЫ'!AE130</f>
        <v>1.9262323596600068</v>
      </c>
      <c r="AF139" s="50">
        <f>ВОВЛЕЧЁННОСТЬ!AF77/'АКТИВНОСТЬ БАЗЫ'!AF130</f>
        <v>1.7999354239819187</v>
      </c>
      <c r="AG139" s="50">
        <f>ВОВЛЕЧЁННОСТЬ!AG77/'АКТИВНОСТЬ БАЗЫ'!AG130</f>
        <v>1.7813626017770758</v>
      </c>
      <c r="AH139" s="50">
        <f>ВОВЛЕЧЁННОСТЬ!AH77/'АКТИВНОСТЬ БАЗЫ'!AH130</f>
        <v>1.830772674939235</v>
      </c>
      <c r="AI139" s="50">
        <f>ВОВЛЕЧЁННОСТЬ!AI77/'АКТИВНОСТЬ БАЗЫ'!AI130</f>
        <v>1.7830497424864724</v>
      </c>
      <c r="AJ139" s="50">
        <f>ВОВЛЕЧЁННОСТЬ!AJ77/'АКТИВНОСТЬ БАЗЫ'!AJ130</f>
        <v>1.749128684516251</v>
      </c>
      <c r="AK139" s="50">
        <f>ВОВЛЕЧЁННОСТЬ!AK77/'АКТИВНОСТЬ БАЗЫ'!AK130</f>
        <v>1.7399586129593172</v>
      </c>
      <c r="AL139" s="50">
        <f>ВОВЛЕЧЁННОСТЬ!AL77/'АКТИВНОСТЬ БАЗЫ'!AL130</f>
        <v>1.6969372822558479</v>
      </c>
      <c r="AM139" s="50">
        <f>ВОВЛЕЧЁННОСТЬ!AM77/'АКТИВНОСТЬ БАЗЫ'!AM130</f>
        <v>1.7148491407487034</v>
      </c>
      <c r="AN139" s="50">
        <f>ВОВЛЕЧЁННОСТЬ!AN77/'АКТИВНОСТЬ БАЗЫ'!AN130</f>
        <v>1.7817180397491623</v>
      </c>
      <c r="AO139" s="50">
        <f>ВОВЛЕЧЁННОСТЬ!AO77/'АКТИВНОСТЬ БАЗЫ'!AO130</f>
        <v>1.7691739026114248</v>
      </c>
      <c r="AP139" s="50">
        <f>ВОВЛЕЧЁННОСТЬ!AP77/'АКТИВНОСТЬ БАЗЫ'!AP130</f>
        <v>1.7736028677976785</v>
      </c>
      <c r="AQ139" s="50">
        <f>ВОВЛЕЧЁННОСТЬ!AQ77/'АКТИВНОСТЬ БАЗЫ'!AQ130</f>
        <v>1.8681844801458647</v>
      </c>
      <c r="AR139" s="50">
        <f>ВОВЛЕЧЁННОСТЬ!AR77/'АКТИВНОСТЬ БАЗЫ'!AR130</f>
        <v>1.7650596804636203</v>
      </c>
      <c r="AS139" s="50">
        <f>ВОВЛЕЧЁННОСТЬ!AS77/'АКТИВНОСТЬ БАЗЫ'!AS130</f>
        <v>1.7701229644400134</v>
      </c>
      <c r="AT139" s="50">
        <f>ВОВЛЕЧЁННОСТЬ!AT77/'АКТИВНОСТЬ БАЗЫ'!AT130</f>
        <v>1.7789161259159925</v>
      </c>
      <c r="AU139" s="50">
        <f>ВОВЛЕЧЁННОСТЬ!AU77/'АКТИВНОСТЬ БАЗЫ'!AU130</f>
        <v>1.7359414025946047</v>
      </c>
      <c r="AV139" s="50">
        <f>ВОВЛЕЧЁННОСТЬ!AV77/'АКТИВНОСТЬ БАЗЫ'!AV130</f>
        <v>1.7189363372213118</v>
      </c>
      <c r="AW139" s="50">
        <f>ВОВЛЕЧЁННОСТЬ!AW77/'АКТИВНОСТЬ БАЗЫ'!AW130</f>
        <v>1.8694763843526763</v>
      </c>
      <c r="AX139" s="50">
        <f>ВОВЛЕЧЁННОСТЬ!AX77/'АКТИВНОСТЬ БАЗЫ'!AX130</f>
        <v>1.6706687886302232</v>
      </c>
      <c r="AY139" s="50">
        <f>ВОВЛЕЧЁННОСТЬ!AY77/'АКТИВНОСТЬ БАЗЫ'!AY130</f>
        <v>1.6956366050713556</v>
      </c>
      <c r="AZ139" s="50">
        <f>ВОВЛЕЧЁННОСТЬ!AZ77/'АКТИВНОСТЬ БАЗЫ'!AZ130</f>
        <v>1.7516923055339269</v>
      </c>
      <c r="BA139" s="50">
        <f>ВОВЛЕЧЁННОСТЬ!BA77/'АКТИВНОСТЬ БАЗЫ'!BA130</f>
        <v>1.7657943322283307</v>
      </c>
      <c r="BB139" s="50">
        <f>ВОВЛЕЧЁННОСТЬ!BB77/'АКТИВНОСТЬ БАЗЫ'!BB130</f>
        <v>1.7698949560487041</v>
      </c>
      <c r="BC139" s="50">
        <f>ВОВЛЕЧЁННОСТЬ!BC77/'АКТИВНОСТЬ БАЗЫ'!BC130</f>
        <v>1.7657527954313295</v>
      </c>
      <c r="BD139" s="50">
        <f>ВОВЛЕЧЁННОСТЬ!BD77/'АКТИВНОСТЬ БАЗЫ'!BD130</f>
        <v>1.7102772654431107</v>
      </c>
      <c r="BE139" s="50">
        <f>ВОВЛЕЧЁННОСТЬ!BE77/'АКТИВНОСТЬ БАЗЫ'!BE130</f>
        <v>1.7752770033081491</v>
      </c>
      <c r="BF139" s="50">
        <f>ВОВЛЕЧЁННОСТЬ!BF77/'АКТИВНОСТЬ БАЗЫ'!BF130</f>
        <v>1.7724613048384625</v>
      </c>
      <c r="BG139" s="50">
        <f>ВОВЛЕЧЁННОСТЬ!BG77/'АКТИВНОСТЬ БАЗЫ'!BG130</f>
        <v>1.7289829729849884</v>
      </c>
      <c r="BH139" s="50">
        <f>ВОВЛЕЧЁННОСТЬ!BH77/'АКТИВНОСТЬ БАЗЫ'!BH130</f>
        <v>1.6520053313946443</v>
      </c>
      <c r="BI139" s="50">
        <f>ВОВЛЕЧЁННОСТЬ!BI77/'АКТИВНОСТЬ БАЗЫ'!BI130</f>
        <v>1.6338912313544984</v>
      </c>
      <c r="BJ139" s="50">
        <f>ВОВЛЕЧЁННОСТЬ!BJ77/'АКТИВНОСТЬ БАЗЫ'!BJ130</f>
        <v>1.6505249946970233</v>
      </c>
      <c r="BK139" s="50">
        <f>ВОВЛЕЧЁННОСТЬ!BK77/'АКТИВНОСТЬ БАЗЫ'!BK130</f>
        <v>1.6399721268743386</v>
      </c>
      <c r="BL139" s="50">
        <f>ВОВЛЕЧЁННОСТЬ!BL77/'АКТИВНОСТЬ БАЗЫ'!BL130</f>
        <v>1.644171254781017</v>
      </c>
      <c r="BM139" s="50">
        <f>ВОВЛЕЧЁННОСТЬ!BM77/'АКТИВНОСТЬ БАЗЫ'!BM130</f>
        <v>1.7191056037787933</v>
      </c>
      <c r="BN139" s="50">
        <f>ВОВЛЕЧЁННОСТЬ!BN77/'АКТИВНОСТЬ БАЗЫ'!BN130</f>
        <v>1.6988720406561171</v>
      </c>
    </row>
    <row r="140" spans="1:67" s="46" customFormat="1" ht="21" customHeight="1" x14ac:dyDescent="0.3">
      <c r="A140" s="23" t="s">
        <v>356</v>
      </c>
      <c r="B140" s="44">
        <v>1049</v>
      </c>
      <c r="C140" s="44">
        <v>8625</v>
      </c>
      <c r="D140" s="44">
        <v>10263</v>
      </c>
      <c r="E140" s="44">
        <v>10547</v>
      </c>
      <c r="F140" s="44">
        <v>10718</v>
      </c>
      <c r="G140" s="44">
        <v>15954</v>
      </c>
      <c r="H140" s="44">
        <v>15105</v>
      </c>
      <c r="I140" s="44">
        <v>17547</v>
      </c>
      <c r="J140" s="44">
        <v>21627</v>
      </c>
      <c r="K140" s="44">
        <v>20797</v>
      </c>
      <c r="L140" s="44">
        <v>18033</v>
      </c>
      <c r="M140" s="44">
        <v>17435</v>
      </c>
      <c r="N140" s="44">
        <v>19490</v>
      </c>
      <c r="O140" s="44">
        <v>21794</v>
      </c>
      <c r="P140" s="44">
        <v>25059</v>
      </c>
      <c r="Q140" s="44">
        <v>25308</v>
      </c>
      <c r="R140" s="44">
        <v>21316</v>
      </c>
      <c r="S140" s="44">
        <v>23534</v>
      </c>
      <c r="T140" s="45">
        <v>20526</v>
      </c>
      <c r="U140" s="45">
        <v>24724</v>
      </c>
      <c r="V140" s="45">
        <v>26407</v>
      </c>
      <c r="W140" s="45">
        <v>25503</v>
      </c>
      <c r="X140" s="45">
        <v>30452</v>
      </c>
      <c r="Y140" s="45">
        <v>25619</v>
      </c>
      <c r="Z140" s="45">
        <v>27085</v>
      </c>
      <c r="AA140" s="45">
        <v>25379</v>
      </c>
      <c r="AB140" s="45">
        <v>25815</v>
      </c>
      <c r="AC140" s="45">
        <v>26449</v>
      </c>
      <c r="AD140" s="45">
        <v>27706</v>
      </c>
      <c r="AE140" s="45">
        <v>34061</v>
      </c>
      <c r="AF140" s="45">
        <v>23834</v>
      </c>
      <c r="AG140" s="45">
        <v>27646</v>
      </c>
      <c r="AH140" s="45">
        <v>30392</v>
      </c>
      <c r="AI140" s="45">
        <v>35984</v>
      </c>
      <c r="AJ140" s="45">
        <v>30674</v>
      </c>
      <c r="AK140" s="45">
        <v>27665</v>
      </c>
      <c r="AL140" s="45">
        <v>28309</v>
      </c>
      <c r="AM140" s="45">
        <v>30505</v>
      </c>
      <c r="AN140" s="45">
        <v>31460</v>
      </c>
      <c r="AO140" s="45">
        <v>36751</v>
      </c>
      <c r="AP140" s="45">
        <v>33169</v>
      </c>
      <c r="AQ140" s="45">
        <v>37620</v>
      </c>
      <c r="AR140" s="45">
        <v>32513</v>
      </c>
      <c r="AS140" s="45">
        <v>34565</v>
      </c>
      <c r="AT140" s="45">
        <v>42158</v>
      </c>
      <c r="AU140" s="45">
        <v>32613</v>
      </c>
      <c r="AV140" s="45">
        <v>31810</v>
      </c>
      <c r="AW140" s="45">
        <v>28106</v>
      </c>
      <c r="AX140" s="45">
        <v>36556</v>
      </c>
      <c r="AY140" s="45">
        <v>28712</v>
      </c>
      <c r="AZ140" s="45">
        <v>28249</v>
      </c>
      <c r="BA140" s="45">
        <v>29192</v>
      </c>
      <c r="BB140" s="45">
        <v>26755</v>
      </c>
      <c r="BC140" s="45">
        <v>28369</v>
      </c>
      <c r="BD140" s="45">
        <v>28369</v>
      </c>
      <c r="BE140" s="45">
        <v>28369</v>
      </c>
      <c r="BF140" s="45">
        <v>28369</v>
      </c>
      <c r="BG140" s="45">
        <v>28369</v>
      </c>
      <c r="BH140" s="45">
        <v>28369</v>
      </c>
      <c r="BI140" s="45">
        <v>28369</v>
      </c>
      <c r="BJ140" s="45">
        <v>28369</v>
      </c>
      <c r="BK140" s="45">
        <v>28369</v>
      </c>
      <c r="BL140" s="45">
        <v>28369</v>
      </c>
      <c r="BM140" s="165">
        <v>28369</v>
      </c>
      <c r="BN140" s="45">
        <v>28369</v>
      </c>
    </row>
    <row r="141" spans="1:67" s="49" customFormat="1" ht="21" customHeight="1" x14ac:dyDescent="0.35">
      <c r="A141" s="47" t="s">
        <v>357</v>
      </c>
      <c r="B141" s="60">
        <v>0.20958048111195621</v>
      </c>
      <c r="C141" s="60">
        <v>0.27059476664569376</v>
      </c>
      <c r="D141" s="60">
        <v>0.21419352913530329</v>
      </c>
      <c r="E141" s="60">
        <v>0.19815933275812481</v>
      </c>
      <c r="F141" s="60">
        <v>0.20035552261137535</v>
      </c>
      <c r="G141" s="60">
        <v>0.18951118792454968</v>
      </c>
      <c r="H141" s="60">
        <f t="shared" ref="H141:BN141" si="25">H140/H130</f>
        <v>9.9356043912674552E-2</v>
      </c>
      <c r="I141" s="60">
        <f t="shared" si="25"/>
        <v>0.11651781267638368</v>
      </c>
      <c r="J141" s="60">
        <f t="shared" si="25"/>
        <v>0.13086968097981314</v>
      </c>
      <c r="K141" s="60">
        <f t="shared" si="25"/>
        <v>0.13047706283878741</v>
      </c>
      <c r="L141" s="60">
        <f t="shared" si="25"/>
        <v>0.12172944511948157</v>
      </c>
      <c r="M141" s="60">
        <f t="shared" si="25"/>
        <v>0.11817935335186064</v>
      </c>
      <c r="N141" s="60">
        <f t="shared" si="25"/>
        <v>0.13554206393913473</v>
      </c>
      <c r="O141" s="60">
        <f t="shared" si="25"/>
        <v>0.15205575982529704</v>
      </c>
      <c r="P141" s="60">
        <f t="shared" si="25"/>
        <v>0.15396856605674822</v>
      </c>
      <c r="Q141" s="60">
        <f t="shared" si="25"/>
        <v>0.1525901987266062</v>
      </c>
      <c r="R141" s="60">
        <f t="shared" si="25"/>
        <v>0.1401953369068368</v>
      </c>
      <c r="S141" s="60">
        <f t="shared" si="25"/>
        <v>0.14094072272994046</v>
      </c>
      <c r="T141" s="60">
        <f t="shared" si="25"/>
        <v>0.13052519124744844</v>
      </c>
      <c r="U141" s="60">
        <f t="shared" si="25"/>
        <v>0.16359858660984875</v>
      </c>
      <c r="V141" s="60">
        <f t="shared" si="25"/>
        <v>0.17247302557671709</v>
      </c>
      <c r="W141" s="60">
        <f t="shared" si="25"/>
        <v>0.18111253932520435</v>
      </c>
      <c r="X141" s="60">
        <f t="shared" si="25"/>
        <v>0.22386402899381749</v>
      </c>
      <c r="Y141" s="60">
        <f t="shared" si="25"/>
        <v>0.18811772135168078</v>
      </c>
      <c r="Z141" s="60">
        <f t="shared" si="25"/>
        <v>0.20948867283879002</v>
      </c>
      <c r="AA141" s="60">
        <f t="shared" si="25"/>
        <v>0.1817875766431723</v>
      </c>
      <c r="AB141" s="60">
        <f t="shared" si="25"/>
        <v>0.17022413008644735</v>
      </c>
      <c r="AC141" s="60">
        <f t="shared" si="25"/>
        <v>0.17587291454713505</v>
      </c>
      <c r="AD141" s="60">
        <f t="shared" si="25"/>
        <v>0.1798390237569778</v>
      </c>
      <c r="AE141" s="60">
        <f t="shared" si="25"/>
        <v>0.19748483829446759</v>
      </c>
      <c r="AF141" s="60">
        <f t="shared" si="25"/>
        <v>0.16032341822389043</v>
      </c>
      <c r="AG141" s="60">
        <f t="shared" si="25"/>
        <v>0.18345421607596701</v>
      </c>
      <c r="AH141" s="60">
        <f t="shared" si="25"/>
        <v>0.19439682742740183</v>
      </c>
      <c r="AI141" s="60">
        <f t="shared" si="25"/>
        <v>0.23459156398722211</v>
      </c>
      <c r="AJ141" s="60">
        <f t="shared" si="25"/>
        <v>0.20718396239159215</v>
      </c>
      <c r="AK141" s="60">
        <f t="shared" si="25"/>
        <v>0.19877994452986908</v>
      </c>
      <c r="AL141" s="60">
        <f t="shared" si="25"/>
        <v>0.21028978078874452</v>
      </c>
      <c r="AM141" s="60">
        <f t="shared" si="25"/>
        <v>0.22156771597495606</v>
      </c>
      <c r="AN141" s="60">
        <f t="shared" si="25"/>
        <v>0.2087660506320714</v>
      </c>
      <c r="AO141" s="60">
        <f t="shared" si="25"/>
        <v>0.2383225145421414</v>
      </c>
      <c r="AP141" s="60">
        <f t="shared" si="25"/>
        <v>0.21777010347182099</v>
      </c>
      <c r="AQ141" s="60">
        <f t="shared" si="25"/>
        <v>0.22712865189907808</v>
      </c>
      <c r="AR141" s="60">
        <f t="shared" si="25"/>
        <v>0.2160791663343701</v>
      </c>
      <c r="AS141" s="60">
        <f t="shared" si="25"/>
        <v>0.22974410103024259</v>
      </c>
      <c r="AT141" s="60">
        <f t="shared" si="25"/>
        <v>0.26793692760402432</v>
      </c>
      <c r="AU141" s="60">
        <f t="shared" si="25"/>
        <v>0.21955849978793449</v>
      </c>
      <c r="AV141" s="60">
        <f t="shared" si="25"/>
        <v>0.21902584794194196</v>
      </c>
      <c r="AW141" s="60">
        <f t="shared" si="25"/>
        <v>0.20958048111195621</v>
      </c>
      <c r="AX141" s="60">
        <f t="shared" si="25"/>
        <v>0.27059476664569376</v>
      </c>
      <c r="AY141" s="60">
        <f t="shared" si="25"/>
        <v>0.21419352913530329</v>
      </c>
      <c r="AZ141" s="60">
        <f t="shared" si="25"/>
        <v>0.19815933275812481</v>
      </c>
      <c r="BA141" s="60">
        <f t="shared" si="25"/>
        <v>0.20035552261137535</v>
      </c>
      <c r="BB141" s="60">
        <f t="shared" si="25"/>
        <v>0.18951118792454968</v>
      </c>
      <c r="BC141" s="60">
        <f t="shared" si="25"/>
        <v>0.1944907207448085</v>
      </c>
      <c r="BD141" s="60">
        <f t="shared" si="25"/>
        <v>0.21444229431862849</v>
      </c>
      <c r="BE141" s="60">
        <f t="shared" si="25"/>
        <v>0.2049102177022088</v>
      </c>
      <c r="BF141" s="60">
        <f t="shared" si="25"/>
        <v>0.19761350812911854</v>
      </c>
      <c r="BG141" s="60">
        <f t="shared" si="25"/>
        <v>0.21019990812228628</v>
      </c>
      <c r="BH141" s="60">
        <f t="shared" si="25"/>
        <v>0.22916111313057877</v>
      </c>
      <c r="BI141" s="60">
        <f t="shared" si="25"/>
        <v>0.24361737756442733</v>
      </c>
      <c r="BJ141" s="60">
        <f t="shared" si="25"/>
        <v>0.25073357844870253</v>
      </c>
      <c r="BK141" s="60">
        <f t="shared" si="25"/>
        <v>0.24405330305141903</v>
      </c>
      <c r="BL141" s="60">
        <f t="shared" si="25"/>
        <v>0.20205984373108071</v>
      </c>
      <c r="BM141" s="60">
        <f t="shared" si="25"/>
        <v>0.21753366254639145</v>
      </c>
      <c r="BN141" s="60">
        <f t="shared" si="25"/>
        <v>0.23442548444407718</v>
      </c>
    </row>
    <row r="142" spans="1:67" s="46" customFormat="1" ht="21" customHeight="1" x14ac:dyDescent="0.3">
      <c r="A142" s="23" t="s">
        <v>345</v>
      </c>
      <c r="B142" s="44">
        <v>1030.0270219597985</v>
      </c>
      <c r="C142" s="44">
        <v>1125.6663516032215</v>
      </c>
      <c r="D142" s="44">
        <v>1128.4878413834365</v>
      </c>
      <c r="E142" s="44">
        <v>1238.7363283244415</v>
      </c>
      <c r="F142" s="44">
        <v>1244.4183255458183</v>
      </c>
      <c r="G142" s="44">
        <v>1271.6265173763234</v>
      </c>
      <c r="H142" s="44">
        <v>1182.841606581638</v>
      </c>
      <c r="I142" s="44">
        <v>1152.8286085394566</v>
      </c>
      <c r="J142" s="44">
        <v>1210.1838032386072</v>
      </c>
      <c r="K142" s="44">
        <v>1168.5082022937136</v>
      </c>
      <c r="L142" s="44">
        <v>1098.263968111241</v>
      </c>
      <c r="M142" s="44">
        <v>1124.724058638918</v>
      </c>
      <c r="N142" s="44">
        <v>1115.2661520032227</v>
      </c>
      <c r="O142" s="44">
        <v>1102.7591905336628</v>
      </c>
      <c r="P142" s="44">
        <v>1194.2273694409937</v>
      </c>
      <c r="Q142" s="44">
        <v>1282.3923681506812</v>
      </c>
      <c r="R142" s="44">
        <v>1196.6805193857049</v>
      </c>
      <c r="S142" s="44">
        <v>1237.2620650145486</v>
      </c>
      <c r="T142" s="45">
        <v>1268.4910409711479</v>
      </c>
      <c r="U142" s="45">
        <v>1264.9731111588992</v>
      </c>
      <c r="V142" s="45">
        <v>1444.7547397457965</v>
      </c>
      <c r="W142" s="45">
        <v>1137.5652363844217</v>
      </c>
      <c r="X142" s="45">
        <v>1101.4581640385506</v>
      </c>
      <c r="Y142" s="45">
        <v>1083.3864440397704</v>
      </c>
      <c r="Z142" s="45">
        <v>1082.6055281342094</v>
      </c>
      <c r="AA142" s="45">
        <v>1113.7894094679391</v>
      </c>
      <c r="AB142" s="45">
        <v>1198.9049118711807</v>
      </c>
      <c r="AC142" s="45">
        <v>1153.2602001835271</v>
      </c>
      <c r="AD142" s="45">
        <v>1163.5636757302357</v>
      </c>
      <c r="AE142" s="45">
        <v>1295.7832992103138</v>
      </c>
      <c r="AF142" s="45">
        <v>1193.6206129542161</v>
      </c>
      <c r="AG142" s="45">
        <v>1186.2303472464619</v>
      </c>
      <c r="AH142" s="45">
        <v>1226.8039703338893</v>
      </c>
      <c r="AI142" s="45">
        <v>1169.2154020275116</v>
      </c>
      <c r="AJ142" s="45">
        <v>1156.2224911382477</v>
      </c>
      <c r="AK142" s="45">
        <v>1155.0142857645835</v>
      </c>
      <c r="AL142" s="45">
        <v>1143.8251841121996</v>
      </c>
      <c r="AM142" s="45">
        <v>1185.4562120672874</v>
      </c>
      <c r="AN142" s="45">
        <v>1240.6330085868801</v>
      </c>
      <c r="AO142" s="45">
        <v>1267.2336306198806</v>
      </c>
      <c r="AP142" s="45">
        <v>1290.4420022979161</v>
      </c>
      <c r="AQ142" s="45">
        <v>1425.1668683656051</v>
      </c>
      <c r="AR142" s="45">
        <v>1322.8267191097111</v>
      </c>
      <c r="AS142" s="45">
        <v>1319.2445200199402</v>
      </c>
      <c r="AT142" s="45">
        <v>1305.9715491569364</v>
      </c>
      <c r="AU142" s="45">
        <v>1286.5450791643952</v>
      </c>
      <c r="AV142" s="45">
        <v>1255.8632822754998</v>
      </c>
      <c r="AW142" s="45">
        <v>1390.2318535039453</v>
      </c>
      <c r="AX142" s="45">
        <f>ВОВЛЕЧЁННОСТЬ!AX65/'АКТИВНОСТЬ БАЗЫ'!AX130</f>
        <v>1250.8047343943153</v>
      </c>
      <c r="AY142" s="45">
        <f>ВОВЛЕЧЁННОСТЬ!AY65/'АКТИВНОСТЬ БАЗЫ'!AY130</f>
        <v>1305.1262516505408</v>
      </c>
      <c r="AZ142" s="45">
        <f>ВОВЛЕЧЁННОСТЬ!AZ65/'АКТИВНОСТЬ БАЗЫ'!AZ130</f>
        <v>1357.688981530194</v>
      </c>
      <c r="BA142" s="45">
        <f>ВОВЛЕЧЁННОСТЬ!BA65/'АКТИВНОСТЬ БАЗЫ'!BA130</f>
        <v>1389.0061664573323</v>
      </c>
      <c r="BB142" s="45">
        <f>ВОВЛЕЧЁННОСТЬ!BB65/'АКТИВНОСТЬ БАЗЫ'!BB130</f>
        <v>1416.4262172844406</v>
      </c>
      <c r="BC142" s="45">
        <f>ВОВЛЕЧЁННОСТЬ!BC65/'АКТИВНОСТЬ БАЗЫ'!BC130</f>
        <v>1461.0093113675141</v>
      </c>
      <c r="BD142" s="45">
        <f>ВОВЛЕЧЁННОСТЬ!BD65/'АКТИВНОСТЬ БАЗЫ'!BD130</f>
        <v>1411.8621026214728</v>
      </c>
      <c r="BE142" s="45">
        <f>ВОВЛЕЧЁННОСТЬ!BE65/'АКТИВНОСТЬ БАЗЫ'!BE130</f>
        <v>1470.2852214437373</v>
      </c>
      <c r="BF142" s="45">
        <f>ВОВЛЕЧЁННОСТЬ!BF65/'АКТИВНОСТЬ БАЗЫ'!BF130</f>
        <v>1492.0863671826012</v>
      </c>
      <c r="BG142" s="45">
        <f>ВОВЛЕЧЁННОСТЬ!BG65/'АКТИВНОСТЬ БАЗЫ'!BG130</f>
        <v>1462.533307175351</v>
      </c>
      <c r="BH142" s="45">
        <f>ВОВЛЕЧЁННОСТЬ!BH65/'АКТИВНОСТЬ БАЗЫ'!BH130</f>
        <v>1380.7477002625294</v>
      </c>
      <c r="BI142" s="45">
        <f>ВОВЛЕЧЁННОСТЬ!BI65/'АКТИВНОСТЬ БАЗЫ'!BI130</f>
        <v>1375.4927134968937</v>
      </c>
      <c r="BJ142" s="45">
        <f>ВОВЛЕЧЁННОСТЬ!BJ65/'АКТИВНОСТЬ БАЗЫ'!BJ130</f>
        <v>1406.9977542777324</v>
      </c>
      <c r="BK142" s="45">
        <f>ВОВЛЕЧЁННОСТЬ!BK65/'АКТИВНОСТЬ БАЗЫ'!BK130</f>
        <v>1409.4333867568232</v>
      </c>
      <c r="BL142" s="45">
        <f>ВОВЛЕЧЁННОСТЬ!BL65/'АКТИВНОСТЬ БАЗЫ'!BL130</f>
        <v>1388.6382878581746</v>
      </c>
      <c r="BM142" s="45">
        <f>ВОВЛЕЧЁННОСТЬ!BM65/'АКТИВНОСТЬ БАЗЫ'!BM130</f>
        <v>1495.180046544795</v>
      </c>
      <c r="BN142" s="45">
        <f>ВОВЛЕЧЁННОСТЬ!BN65/'АКТИВНОСТЬ БАЗЫ'!BN130</f>
        <v>1481.0793600462739</v>
      </c>
    </row>
    <row r="143" spans="1:67" s="41" customFormat="1" ht="39" customHeight="1" x14ac:dyDescent="0.35">
      <c r="A143" s="61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3"/>
    </row>
    <row r="144" spans="1:67" ht="26.25" customHeight="1" x14ac:dyDescent="0.3">
      <c r="A144" s="143" t="s">
        <v>384</v>
      </c>
      <c r="B144" s="145">
        <v>2020</v>
      </c>
      <c r="C144" s="146"/>
      <c r="D144" s="146"/>
      <c r="E144" s="146"/>
      <c r="F144" s="146"/>
      <c r="G144" s="147"/>
      <c r="H144" s="148">
        <v>2021</v>
      </c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2">
        <v>2022</v>
      </c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>
        <v>2023</v>
      </c>
      <c r="AG144" s="142"/>
      <c r="AH144" s="142"/>
      <c r="AI144" s="142"/>
      <c r="AJ144" s="142"/>
      <c r="AK144" s="142"/>
      <c r="AL144" s="142"/>
      <c r="AM144" s="142"/>
      <c r="AN144" s="142"/>
      <c r="AO144" s="142"/>
      <c r="AP144" s="142"/>
      <c r="AQ144" s="142"/>
      <c r="AR144" s="162">
        <v>2024</v>
      </c>
      <c r="AS144" s="163"/>
      <c r="AT144" s="163"/>
      <c r="AU144" s="163"/>
      <c r="AV144" s="163"/>
      <c r="AW144" s="163"/>
      <c r="AX144" s="163"/>
      <c r="AY144" s="163"/>
      <c r="AZ144" s="163"/>
      <c r="BA144" s="163"/>
      <c r="BB144" s="163"/>
      <c r="BC144" s="163"/>
      <c r="BD144" s="162">
        <v>2025</v>
      </c>
      <c r="BE144" s="163"/>
      <c r="BF144" s="163"/>
      <c r="BG144" s="163"/>
      <c r="BH144" s="163"/>
      <c r="BI144" s="163"/>
      <c r="BJ144" s="163"/>
      <c r="BK144" s="163"/>
      <c r="BL144" s="163"/>
      <c r="BM144" s="163"/>
      <c r="BN144" s="163"/>
      <c r="BO144" s="163"/>
    </row>
    <row r="145" spans="1:67" ht="26.25" customHeight="1" x14ac:dyDescent="0.3">
      <c r="A145" s="144"/>
      <c r="B145" s="43">
        <v>44013</v>
      </c>
      <c r="C145" s="43">
        <v>44044</v>
      </c>
      <c r="D145" s="43">
        <v>44075</v>
      </c>
      <c r="E145" s="43">
        <v>44105</v>
      </c>
      <c r="F145" s="43">
        <v>44136</v>
      </c>
      <c r="G145" s="43">
        <v>44166</v>
      </c>
      <c r="H145" s="43">
        <v>44197</v>
      </c>
      <c r="I145" s="43">
        <v>44228</v>
      </c>
      <c r="J145" s="43">
        <v>44256</v>
      </c>
      <c r="K145" s="43">
        <v>44287</v>
      </c>
      <c r="L145" s="43">
        <v>44317</v>
      </c>
      <c r="M145" s="43">
        <v>44348</v>
      </c>
      <c r="N145" s="43">
        <v>44378</v>
      </c>
      <c r="O145" s="43">
        <v>44409</v>
      </c>
      <c r="P145" s="43">
        <v>44440</v>
      </c>
      <c r="Q145" s="43">
        <v>44470</v>
      </c>
      <c r="R145" s="43">
        <v>44501</v>
      </c>
      <c r="S145" s="43">
        <v>44531</v>
      </c>
      <c r="T145" s="18">
        <v>44562</v>
      </c>
      <c r="U145" s="18">
        <v>44593</v>
      </c>
      <c r="V145" s="18">
        <v>44621</v>
      </c>
      <c r="W145" s="18">
        <v>44652</v>
      </c>
      <c r="X145" s="18">
        <v>44682</v>
      </c>
      <c r="Y145" s="18">
        <v>44713</v>
      </c>
      <c r="Z145" s="18">
        <v>44743</v>
      </c>
      <c r="AA145" s="18">
        <v>44774</v>
      </c>
      <c r="AB145" s="18">
        <v>44805</v>
      </c>
      <c r="AC145" s="18">
        <v>44835</v>
      </c>
      <c r="AD145" s="18">
        <v>44866</v>
      </c>
      <c r="AE145" s="18">
        <v>44896</v>
      </c>
      <c r="AF145" s="18">
        <v>44927</v>
      </c>
      <c r="AG145" s="18">
        <v>44958</v>
      </c>
      <c r="AH145" s="18">
        <v>44986</v>
      </c>
      <c r="AI145" s="18">
        <v>45017</v>
      </c>
      <c r="AJ145" s="18">
        <v>45047</v>
      </c>
      <c r="AK145" s="18">
        <v>45078</v>
      </c>
      <c r="AL145" s="18">
        <v>45108</v>
      </c>
      <c r="AM145" s="18">
        <v>45139</v>
      </c>
      <c r="AN145" s="18">
        <v>45170</v>
      </c>
      <c r="AO145" s="18">
        <v>45200</v>
      </c>
      <c r="AP145" s="18">
        <v>45231</v>
      </c>
      <c r="AQ145" s="18">
        <v>45261</v>
      </c>
      <c r="AR145" s="18">
        <v>45292</v>
      </c>
      <c r="AS145" s="18">
        <v>45323</v>
      </c>
      <c r="AT145" s="18">
        <v>45352</v>
      </c>
      <c r="AU145" s="18">
        <v>45383</v>
      </c>
      <c r="AV145" s="18">
        <v>45413</v>
      </c>
      <c r="AW145" s="18">
        <v>45444</v>
      </c>
      <c r="AX145" s="18">
        <v>45474</v>
      </c>
      <c r="AY145" s="18">
        <v>45505</v>
      </c>
      <c r="AZ145" s="18">
        <v>45536</v>
      </c>
      <c r="BA145" s="18">
        <v>45566</v>
      </c>
      <c r="BB145" s="18">
        <v>45597</v>
      </c>
      <c r="BC145" s="18">
        <v>45627</v>
      </c>
      <c r="BD145" s="18">
        <v>45658</v>
      </c>
      <c r="BE145" s="18">
        <v>45689</v>
      </c>
      <c r="BF145" s="18">
        <v>45717</v>
      </c>
      <c r="BG145" s="18">
        <v>45748</v>
      </c>
      <c r="BH145" s="18">
        <v>45778</v>
      </c>
      <c r="BI145" s="18">
        <v>45809</v>
      </c>
      <c r="BJ145" s="18">
        <v>45839</v>
      </c>
      <c r="BK145" s="18">
        <v>45870</v>
      </c>
      <c r="BL145" s="18">
        <v>45901</v>
      </c>
      <c r="BM145" s="18">
        <v>45931</v>
      </c>
      <c r="BN145" s="18">
        <v>45962</v>
      </c>
      <c r="BO145" s="18">
        <v>45992</v>
      </c>
    </row>
    <row r="146" spans="1:67" s="46" customFormat="1" ht="27" customHeight="1" x14ac:dyDescent="0.3">
      <c r="A146" s="23" t="s">
        <v>330</v>
      </c>
      <c r="B146" s="44">
        <v>3972</v>
      </c>
      <c r="C146" s="44">
        <v>4852</v>
      </c>
      <c r="D146" s="44">
        <v>6431</v>
      </c>
      <c r="E146" s="44">
        <v>7974</v>
      </c>
      <c r="F146" s="44">
        <v>9388</v>
      </c>
      <c r="G146" s="44">
        <v>10304</v>
      </c>
      <c r="H146" s="44">
        <v>8006</v>
      </c>
      <c r="I146" s="44">
        <v>9476</v>
      </c>
      <c r="J146" s="44">
        <v>13125</v>
      </c>
      <c r="K146" s="44">
        <v>13050</v>
      </c>
      <c r="L146" s="44">
        <v>11788</v>
      </c>
      <c r="M146" s="44">
        <v>13055</v>
      </c>
      <c r="N146" s="44">
        <v>11639</v>
      </c>
      <c r="O146" s="44">
        <v>10566</v>
      </c>
      <c r="P146" s="44">
        <v>11115</v>
      </c>
      <c r="Q146" s="44">
        <v>10546</v>
      </c>
      <c r="R146" s="44">
        <v>8611</v>
      </c>
      <c r="S146" s="44">
        <v>10574</v>
      </c>
      <c r="T146" s="45">
        <v>14256</v>
      </c>
      <c r="U146" s="45">
        <v>13359</v>
      </c>
      <c r="V146" s="45">
        <v>12518</v>
      </c>
      <c r="W146" s="45">
        <v>8666</v>
      </c>
      <c r="X146" s="45">
        <v>8977</v>
      </c>
      <c r="Y146" s="45">
        <v>9556</v>
      </c>
      <c r="Z146" s="45">
        <v>9844</v>
      </c>
      <c r="AA146" s="45">
        <v>11030</v>
      </c>
      <c r="AB146" s="45">
        <v>12303</v>
      </c>
      <c r="AC146" s="45">
        <v>12643</v>
      </c>
      <c r="AD146" s="45">
        <v>13078</v>
      </c>
      <c r="AE146" s="45">
        <v>15400</v>
      </c>
      <c r="AF146" s="45">
        <v>12360</v>
      </c>
      <c r="AG146" s="45">
        <v>14164</v>
      </c>
      <c r="AH146" s="45">
        <v>14994</v>
      </c>
      <c r="AI146" s="45">
        <v>13848</v>
      </c>
      <c r="AJ146" s="45">
        <v>12402</v>
      </c>
      <c r="AK146" s="45">
        <v>11897</v>
      </c>
      <c r="AL146" s="45">
        <v>11334</v>
      </c>
      <c r="AM146" s="45">
        <v>13466</v>
      </c>
      <c r="AN146" s="45">
        <v>12571</v>
      </c>
      <c r="AO146" s="45">
        <v>14882</v>
      </c>
      <c r="AP146" s="45">
        <v>13803</v>
      </c>
      <c r="AQ146" s="45">
        <v>14332</v>
      </c>
      <c r="AR146" s="45">
        <v>13109</v>
      </c>
      <c r="AS146" s="45">
        <v>13584</v>
      </c>
      <c r="AT146" s="45">
        <v>14142</v>
      </c>
      <c r="AU146" s="45">
        <v>13029</v>
      </c>
      <c r="AV146" s="45">
        <v>11698</v>
      </c>
      <c r="AW146" s="45">
        <v>10846</v>
      </c>
      <c r="AX146" s="45">
        <v>11224</v>
      </c>
      <c r="AY146" s="45">
        <v>9442</v>
      </c>
      <c r="AZ146" s="45">
        <v>9815</v>
      </c>
      <c r="BA146" s="45">
        <v>11260</v>
      </c>
      <c r="BB146" s="45">
        <v>11300</v>
      </c>
      <c r="BC146" s="45">
        <v>11422</v>
      </c>
      <c r="BD146" s="45">
        <v>9724</v>
      </c>
      <c r="BE146" s="45">
        <v>11852</v>
      </c>
      <c r="BF146" s="45">
        <v>11846</v>
      </c>
      <c r="BG146" s="45">
        <v>11235</v>
      </c>
      <c r="BH146" s="45">
        <v>8849</v>
      </c>
      <c r="BI146" s="45">
        <v>8060</v>
      </c>
      <c r="BJ146" s="45">
        <v>8593</v>
      </c>
      <c r="BK146" s="45">
        <v>8725</v>
      </c>
      <c r="BL146" s="45">
        <v>10292</v>
      </c>
      <c r="BM146" s="45">
        <v>9850</v>
      </c>
      <c r="BN146" s="45">
        <v>9346</v>
      </c>
    </row>
    <row r="147" spans="1:67" s="49" customFormat="1" ht="43.5" customHeight="1" x14ac:dyDescent="0.35">
      <c r="A147" s="47" t="s">
        <v>383</v>
      </c>
      <c r="B147" s="60">
        <f t="shared" ref="B147:BM147" si="26">+B146/B32</f>
        <v>3.6330708229289577E-2</v>
      </c>
      <c r="C147" s="60">
        <f t="shared" si="26"/>
        <v>3.5338931820333722E-2</v>
      </c>
      <c r="D147" s="60">
        <f t="shared" si="26"/>
        <v>4.0340235480087069E-2</v>
      </c>
      <c r="E147" s="60">
        <f t="shared" si="26"/>
        <v>4.6977177127640775E-2</v>
      </c>
      <c r="F147" s="60">
        <f t="shared" si="26"/>
        <v>5.6560690681463542E-2</v>
      </c>
      <c r="G147" s="60">
        <f t="shared" si="26"/>
        <v>5.8935230730513169E-2</v>
      </c>
      <c r="H147" s="60">
        <f t="shared" si="26"/>
        <v>5.0300635197878904E-2</v>
      </c>
      <c r="I147" s="60">
        <f t="shared" si="26"/>
        <v>5.9687202776500525E-2</v>
      </c>
      <c r="J147" s="60">
        <f t="shared" si="26"/>
        <v>7.4752249686752481E-2</v>
      </c>
      <c r="K147" s="60">
        <f t="shared" si="26"/>
        <v>7.6781868888339752E-2</v>
      </c>
      <c r="L147" s="60">
        <f t="shared" si="26"/>
        <v>7.4622708396637288E-2</v>
      </c>
      <c r="M147" s="60">
        <f t="shared" si="26"/>
        <v>8.2615078913062745E-2</v>
      </c>
      <c r="N147" s="60">
        <f t="shared" si="26"/>
        <v>7.5716079339574152E-2</v>
      </c>
      <c r="O147" s="60">
        <f t="shared" si="26"/>
        <v>6.9190420996797827E-2</v>
      </c>
      <c r="P147" s="60">
        <f t="shared" si="26"/>
        <v>6.4426565887249168E-2</v>
      </c>
      <c r="Q147" s="60">
        <f t="shared" si="26"/>
        <v>6.0033016451300734E-2</v>
      </c>
      <c r="R147" s="60">
        <f t="shared" si="26"/>
        <v>5.3552660219534191E-2</v>
      </c>
      <c r="S147" s="60">
        <f t="shared" si="26"/>
        <v>6.0047474644224108E-2</v>
      </c>
      <c r="T147" s="48">
        <f t="shared" si="26"/>
        <v>8.5033283229546924E-2</v>
      </c>
      <c r="U147" s="48">
        <f t="shared" si="26"/>
        <v>8.2674241580334928E-2</v>
      </c>
      <c r="V147" s="48">
        <f t="shared" si="26"/>
        <v>7.5466465712132627E-2</v>
      </c>
      <c r="W147" s="48">
        <f t="shared" si="26"/>
        <v>5.7513754587627842E-2</v>
      </c>
      <c r="X147" s="48">
        <f t="shared" si="26"/>
        <v>6.1553757542512341E-2</v>
      </c>
      <c r="Y147" s="48">
        <f t="shared" si="26"/>
        <v>6.529284757714067E-2</v>
      </c>
      <c r="Z147" s="48">
        <f t="shared" si="26"/>
        <v>7.0446120597117468E-2</v>
      </c>
      <c r="AA147" s="48">
        <f t="shared" si="26"/>
        <v>7.3243776271141425E-2</v>
      </c>
      <c r="AB147" s="48">
        <f t="shared" si="26"/>
        <v>7.5148427765154291E-2</v>
      </c>
      <c r="AC147" s="48">
        <f t="shared" si="26"/>
        <v>7.7504505719505165E-2</v>
      </c>
      <c r="AD147" s="48">
        <f t="shared" si="26"/>
        <v>7.8157402482534402E-2</v>
      </c>
      <c r="AE147" s="48">
        <f t="shared" si="26"/>
        <v>8.2464952395232022E-2</v>
      </c>
      <c r="AF147" s="48">
        <f t="shared" si="26"/>
        <v>7.6618377252524503E-2</v>
      </c>
      <c r="AG147" s="48">
        <f t="shared" si="26"/>
        <v>8.6083981110631647E-2</v>
      </c>
      <c r="AH147" s="48">
        <f t="shared" si="26"/>
        <v>8.7784829395096131E-2</v>
      </c>
      <c r="AI147" s="48">
        <f t="shared" si="26"/>
        <v>8.2997201062038131E-2</v>
      </c>
      <c r="AJ147" s="48">
        <f t="shared" si="26"/>
        <v>7.71513353115727E-2</v>
      </c>
      <c r="AK147" s="48">
        <f t="shared" si="26"/>
        <v>7.8317139321168072E-2</v>
      </c>
      <c r="AL147" s="48">
        <f t="shared" si="26"/>
        <v>7.7258660413627625E-2</v>
      </c>
      <c r="AM147" s="48">
        <f t="shared" si="26"/>
        <v>8.9191212022864105E-2</v>
      </c>
      <c r="AN147" s="48">
        <f t="shared" si="26"/>
        <v>7.7045653732770294E-2</v>
      </c>
      <c r="AO147" s="48">
        <f t="shared" si="26"/>
        <v>8.8196424020813458E-2</v>
      </c>
      <c r="AP147" s="48">
        <f t="shared" si="26"/>
        <v>8.2968671106729827E-2</v>
      </c>
      <c r="AQ147" s="48">
        <f t="shared" si="26"/>
        <v>7.9844455957971905E-2</v>
      </c>
      <c r="AR147" s="48">
        <f t="shared" si="26"/>
        <v>7.9996826733549353E-2</v>
      </c>
      <c r="AS147" s="48">
        <f t="shared" si="26"/>
        <v>8.2606130999799326E-2</v>
      </c>
      <c r="AT147" s="48">
        <f t="shared" si="26"/>
        <v>8.2255362709971622E-2</v>
      </c>
      <c r="AU147" s="48">
        <f t="shared" si="26"/>
        <v>8.0142952045862761E-2</v>
      </c>
      <c r="AV147" s="48">
        <f t="shared" si="26"/>
        <v>7.3827239966929845E-2</v>
      </c>
      <c r="AW147" s="48">
        <f t="shared" si="26"/>
        <v>7.4735572782084411E-2</v>
      </c>
      <c r="AX147" s="48">
        <f t="shared" si="26"/>
        <v>7.583066466685584E-2</v>
      </c>
      <c r="AY147" s="48">
        <f t="shared" si="26"/>
        <v>6.4976980724367403E-2</v>
      </c>
      <c r="AZ147" s="48">
        <f t="shared" si="26"/>
        <v>6.3553011564511319E-2</v>
      </c>
      <c r="BA147" s="48">
        <f t="shared" si="26"/>
        <v>7.0669603911305251E-2</v>
      </c>
      <c r="BB147" s="48">
        <f t="shared" si="26"/>
        <v>7.2899933551388005E-2</v>
      </c>
      <c r="BC147" s="48">
        <f t="shared" si="26"/>
        <v>7.1509513106738379E-2</v>
      </c>
      <c r="BD147" s="48">
        <f t="shared" si="26"/>
        <v>6.6926830611247615E-2</v>
      </c>
      <c r="BE147" s="48">
        <f t="shared" si="26"/>
        <v>7.7308929142178767E-2</v>
      </c>
      <c r="BF147" s="48">
        <f t="shared" si="26"/>
        <v>7.4798575505771223E-2</v>
      </c>
      <c r="BG147" s="48">
        <f t="shared" si="26"/>
        <v>7.5272851524551612E-2</v>
      </c>
      <c r="BH147" s="48">
        <f t="shared" si="26"/>
        <v>6.5588959056005217E-2</v>
      </c>
      <c r="BI147" s="48">
        <f t="shared" si="26"/>
        <v>6.4145928006939856E-2</v>
      </c>
      <c r="BJ147" s="48">
        <f t="shared" si="26"/>
        <v>6.9767064229866768E-2</v>
      </c>
      <c r="BK147" s="48">
        <f t="shared" si="26"/>
        <v>6.9074988916334151E-2</v>
      </c>
      <c r="BL147" s="48">
        <f t="shared" si="26"/>
        <v>6.7358665916200891E-2</v>
      </c>
      <c r="BM147" s="48">
        <f t="shared" si="26"/>
        <v>6.9410189556761329E-2</v>
      </c>
      <c r="BN147" s="48">
        <f t="shared" ref="BN147" si="27">+BN146/BN32</f>
        <v>7.0482123060912061E-2</v>
      </c>
    </row>
    <row r="148" spans="1:67" s="46" customFormat="1" ht="35.25" customHeight="1" x14ac:dyDescent="0.3">
      <c r="A148" s="23" t="s">
        <v>340</v>
      </c>
      <c r="B148" s="44"/>
      <c r="C148" s="44"/>
      <c r="D148" s="44"/>
      <c r="E148" s="44"/>
      <c r="F148" s="44"/>
      <c r="G148" s="44"/>
      <c r="H148" s="44">
        <v>2391</v>
      </c>
      <c r="I148" s="44">
        <v>2955</v>
      </c>
      <c r="J148" s="44">
        <v>4822</v>
      </c>
      <c r="K148" s="44">
        <v>5102</v>
      </c>
      <c r="L148" s="44">
        <v>4569</v>
      </c>
      <c r="M148" s="44">
        <v>4930</v>
      </c>
      <c r="N148" s="44">
        <v>4427</v>
      </c>
      <c r="O148" s="44">
        <v>3969</v>
      </c>
      <c r="P148" s="44">
        <v>4273</v>
      </c>
      <c r="Q148" s="44">
        <v>3601</v>
      </c>
      <c r="R148" s="44">
        <v>3081</v>
      </c>
      <c r="S148" s="44">
        <v>4141</v>
      </c>
      <c r="T148" s="45">
        <v>6068</v>
      </c>
      <c r="U148" s="45">
        <v>5513</v>
      </c>
      <c r="V148" s="45">
        <v>5052</v>
      </c>
      <c r="W148" s="45">
        <v>2823</v>
      </c>
      <c r="X148" s="45">
        <v>2421</v>
      </c>
      <c r="Y148" s="45">
        <v>2482</v>
      </c>
      <c r="Z148" s="45">
        <v>2918</v>
      </c>
      <c r="AA148" s="45">
        <v>3778</v>
      </c>
      <c r="AB148" s="45">
        <v>4303</v>
      </c>
      <c r="AC148" s="45">
        <v>4205</v>
      </c>
      <c r="AD148" s="45">
        <v>4475</v>
      </c>
      <c r="AE148" s="45">
        <v>5458</v>
      </c>
      <c r="AF148" s="45">
        <v>4106</v>
      </c>
      <c r="AG148" s="45">
        <v>4874</v>
      </c>
      <c r="AH148" s="45">
        <v>5350</v>
      </c>
      <c r="AI148" s="45">
        <v>4786</v>
      </c>
      <c r="AJ148" s="45">
        <v>4045</v>
      </c>
      <c r="AK148" s="45">
        <v>3995</v>
      </c>
      <c r="AL148" s="45">
        <v>3706</v>
      </c>
      <c r="AM148" s="45">
        <v>4050</v>
      </c>
      <c r="AN148" s="45">
        <v>4221</v>
      </c>
      <c r="AO148" s="45">
        <v>4671</v>
      </c>
      <c r="AP148" s="45">
        <v>4604</v>
      </c>
      <c r="AQ148" s="45">
        <v>5456</v>
      </c>
      <c r="AR148" s="45">
        <v>4757</v>
      </c>
      <c r="AS148" s="45">
        <v>4972</v>
      </c>
      <c r="AT148" s="45">
        <v>5323</v>
      </c>
      <c r="AU148" s="45">
        <v>4430</v>
      </c>
      <c r="AV148" s="45">
        <v>3970</v>
      </c>
      <c r="AW148" s="45">
        <v>3557</v>
      </c>
      <c r="AX148" s="45">
        <v>4048</v>
      </c>
      <c r="AY148" s="45">
        <v>3646</v>
      </c>
      <c r="AZ148" s="45">
        <v>3902</v>
      </c>
      <c r="BA148" s="45">
        <v>4038</v>
      </c>
      <c r="BB148" s="45">
        <v>3721</v>
      </c>
      <c r="BC148" s="45">
        <v>3149</v>
      </c>
      <c r="BD148" s="45">
        <v>3149</v>
      </c>
      <c r="BE148" s="45">
        <v>3149</v>
      </c>
      <c r="BF148" s="45">
        <v>3149</v>
      </c>
      <c r="BG148" s="45">
        <v>3149</v>
      </c>
      <c r="BH148" s="45">
        <v>3149</v>
      </c>
      <c r="BI148" s="45">
        <v>3149</v>
      </c>
      <c r="BJ148" s="45">
        <v>3149</v>
      </c>
      <c r="BK148" s="45">
        <v>3149</v>
      </c>
      <c r="BL148" s="45">
        <v>3149</v>
      </c>
      <c r="BM148" s="165">
        <v>3149</v>
      </c>
      <c r="BN148" s="45">
        <v>3149</v>
      </c>
    </row>
    <row r="149" spans="1:67" s="49" customFormat="1" ht="43.5" customHeight="1" x14ac:dyDescent="0.35">
      <c r="A149" s="47" t="s">
        <v>341</v>
      </c>
      <c r="B149" s="60">
        <f t="shared" ref="B149:BM149" si="28">+B148/B146</f>
        <v>0</v>
      </c>
      <c r="C149" s="60">
        <f t="shared" si="28"/>
        <v>0</v>
      </c>
      <c r="D149" s="60">
        <f t="shared" si="28"/>
        <v>0</v>
      </c>
      <c r="E149" s="60">
        <f t="shared" si="28"/>
        <v>0</v>
      </c>
      <c r="F149" s="60">
        <f t="shared" si="28"/>
        <v>0</v>
      </c>
      <c r="G149" s="60">
        <f t="shared" si="28"/>
        <v>0</v>
      </c>
      <c r="H149" s="60">
        <f t="shared" si="28"/>
        <v>0.29865101174119413</v>
      </c>
      <c r="I149" s="60">
        <f t="shared" si="28"/>
        <v>0.3118404390037991</v>
      </c>
      <c r="J149" s="60">
        <f t="shared" si="28"/>
        <v>0.36739047619047621</v>
      </c>
      <c r="K149" s="60">
        <f t="shared" si="28"/>
        <v>0.39095785440613029</v>
      </c>
      <c r="L149" s="60">
        <f t="shared" si="28"/>
        <v>0.38759755683746183</v>
      </c>
      <c r="M149" s="60">
        <f t="shared" si="28"/>
        <v>0.37763309076981999</v>
      </c>
      <c r="N149" s="60">
        <f t="shared" si="28"/>
        <v>0.3803591373829367</v>
      </c>
      <c r="O149" s="60">
        <f t="shared" si="28"/>
        <v>0.37563884156729133</v>
      </c>
      <c r="P149" s="60">
        <f t="shared" si="28"/>
        <v>0.38443544759334231</v>
      </c>
      <c r="Q149" s="60">
        <f t="shared" si="28"/>
        <v>0.34145647638915227</v>
      </c>
      <c r="R149" s="60">
        <f t="shared" si="28"/>
        <v>0.3577981651376147</v>
      </c>
      <c r="S149" s="60">
        <f t="shared" si="28"/>
        <v>0.39162095706449784</v>
      </c>
      <c r="T149" s="48">
        <f t="shared" si="28"/>
        <v>0.42564534231200896</v>
      </c>
      <c r="U149" s="48">
        <f t="shared" si="28"/>
        <v>0.41268058986451084</v>
      </c>
      <c r="V149" s="48">
        <f t="shared" si="28"/>
        <v>0.40357884646109604</v>
      </c>
      <c r="W149" s="48">
        <f t="shared" si="28"/>
        <v>0.32575582737133624</v>
      </c>
      <c r="X149" s="48">
        <f t="shared" si="28"/>
        <v>0.26968920574802274</v>
      </c>
      <c r="Y149" s="48">
        <f t="shared" si="28"/>
        <v>0.25973210548346587</v>
      </c>
      <c r="Z149" s="48">
        <f t="shared" si="28"/>
        <v>0.29642421779764322</v>
      </c>
      <c r="AA149" s="48">
        <f t="shared" si="28"/>
        <v>0.34252039891205804</v>
      </c>
      <c r="AB149" s="48">
        <f t="shared" si="28"/>
        <v>0.34975209298545068</v>
      </c>
      <c r="AC149" s="48">
        <f t="shared" si="28"/>
        <v>0.33259511191963931</v>
      </c>
      <c r="AD149" s="48">
        <f t="shared" si="28"/>
        <v>0.34217770301269307</v>
      </c>
      <c r="AE149" s="48">
        <f t="shared" si="28"/>
        <v>0.35441558441558441</v>
      </c>
      <c r="AF149" s="48">
        <f t="shared" si="28"/>
        <v>0.33220064724919096</v>
      </c>
      <c r="AG149" s="48">
        <f t="shared" si="28"/>
        <v>0.34411183281558883</v>
      </c>
      <c r="AH149" s="48">
        <f t="shared" si="28"/>
        <v>0.35680939042283583</v>
      </c>
      <c r="AI149" s="48">
        <f t="shared" si="28"/>
        <v>0.34560947429231659</v>
      </c>
      <c r="AJ149" s="48">
        <f t="shared" si="28"/>
        <v>0.32615707144009032</v>
      </c>
      <c r="AK149" s="48">
        <f t="shared" si="28"/>
        <v>0.33579894090947299</v>
      </c>
      <c r="AL149" s="48">
        <f t="shared" si="28"/>
        <v>0.32698076583730368</v>
      </c>
      <c r="AM149" s="48">
        <f t="shared" si="28"/>
        <v>0.30075746324075447</v>
      </c>
      <c r="AN149" s="48">
        <f t="shared" si="28"/>
        <v>0.33577281043671942</v>
      </c>
      <c r="AO149" s="48">
        <f t="shared" si="28"/>
        <v>0.3138691036151055</v>
      </c>
      <c r="AP149" s="48">
        <f t="shared" si="28"/>
        <v>0.33355067738897343</v>
      </c>
      <c r="AQ149" s="48">
        <f t="shared" si="28"/>
        <v>0.38068657549539492</v>
      </c>
      <c r="AR149" s="48">
        <f t="shared" si="28"/>
        <v>0.36288046380349376</v>
      </c>
      <c r="AS149" s="48">
        <f t="shared" si="28"/>
        <v>0.36601884570082449</v>
      </c>
      <c r="AT149" s="48">
        <f t="shared" si="28"/>
        <v>0.37639654928581529</v>
      </c>
      <c r="AU149" s="48">
        <f t="shared" si="28"/>
        <v>0.34001074526057257</v>
      </c>
      <c r="AV149" s="48">
        <f t="shared" si="28"/>
        <v>0.33937425200889043</v>
      </c>
      <c r="AW149" s="48">
        <f t="shared" si="28"/>
        <v>0.32795500645399228</v>
      </c>
      <c r="AX149" s="48">
        <f t="shared" si="28"/>
        <v>0.36065573770491804</v>
      </c>
      <c r="AY149" s="48">
        <f t="shared" si="28"/>
        <v>0.38614700275365388</v>
      </c>
      <c r="AZ149" s="48">
        <f t="shared" si="28"/>
        <v>0.39755476311767701</v>
      </c>
      <c r="BA149" s="48">
        <f t="shared" si="28"/>
        <v>0.35861456483126108</v>
      </c>
      <c r="BB149" s="48">
        <f t="shared" si="28"/>
        <v>0.3292920353982301</v>
      </c>
      <c r="BC149" s="48">
        <f t="shared" si="28"/>
        <v>0.27569602521449832</v>
      </c>
      <c r="BD149" s="48">
        <f t="shared" si="28"/>
        <v>0.32383792677910322</v>
      </c>
      <c r="BE149" s="48">
        <f t="shared" si="28"/>
        <v>0.26569355383057713</v>
      </c>
      <c r="BF149" s="48">
        <f t="shared" si="28"/>
        <v>0.26582812763802127</v>
      </c>
      <c r="BG149" s="48">
        <f t="shared" si="28"/>
        <v>0.28028482421005785</v>
      </c>
      <c r="BH149" s="48">
        <f t="shared" si="28"/>
        <v>0.35585941914340602</v>
      </c>
      <c r="BI149" s="48">
        <f t="shared" si="28"/>
        <v>0.39069478908188587</v>
      </c>
      <c r="BJ149" s="48">
        <f t="shared" si="28"/>
        <v>0.36646107296636798</v>
      </c>
      <c r="BK149" s="48">
        <f t="shared" si="28"/>
        <v>0.36091690544412608</v>
      </c>
      <c r="BL149" s="48">
        <f t="shared" si="28"/>
        <v>0.30596579867858531</v>
      </c>
      <c r="BM149" s="48">
        <f t="shared" si="28"/>
        <v>0.31969543147208124</v>
      </c>
      <c r="BN149" s="48">
        <f t="shared" ref="BN149" si="29">+BN148/BN146</f>
        <v>0.3369355874170768</v>
      </c>
    </row>
    <row r="150" spans="1:67" s="46" customFormat="1" ht="35.25" customHeight="1" x14ac:dyDescent="0.3">
      <c r="A150" s="23" t="s">
        <v>342</v>
      </c>
      <c r="B150" s="44"/>
      <c r="C150" s="44"/>
      <c r="D150" s="44"/>
      <c r="E150" s="44"/>
      <c r="F150" s="44"/>
      <c r="G150" s="44"/>
      <c r="H150" s="44">
        <v>5576572.8200000096</v>
      </c>
      <c r="I150" s="44">
        <v>7004106.9700000137</v>
      </c>
      <c r="J150" s="44">
        <v>12385248.431000035</v>
      </c>
      <c r="K150" s="44">
        <v>14169729.324000001</v>
      </c>
      <c r="L150" s="44">
        <v>12550330.201000068</v>
      </c>
      <c r="M150" s="44">
        <v>13467334.817000052</v>
      </c>
      <c r="N150" s="44">
        <v>12694542.499999968</v>
      </c>
      <c r="O150" s="44">
        <v>10876582.870000005</v>
      </c>
      <c r="P150" s="44">
        <v>11329716.699999994</v>
      </c>
      <c r="Q150" s="44">
        <v>9020296.2039999776</v>
      </c>
      <c r="R150" s="44">
        <v>7636770.7859999966</v>
      </c>
      <c r="S150" s="44">
        <v>10496300.528999979</v>
      </c>
      <c r="T150" s="45">
        <v>15276522.068000007</v>
      </c>
      <c r="U150" s="45">
        <v>14753667.211999957</v>
      </c>
      <c r="V150" s="45">
        <v>20587101.130000018</v>
      </c>
      <c r="W150" s="45">
        <v>6976153.3200000068</v>
      </c>
      <c r="X150" s="45">
        <v>5760222.5600000154</v>
      </c>
      <c r="Y150" s="45">
        <v>6438816.3200000068</v>
      </c>
      <c r="Z150" s="45">
        <v>7944088.3900000025</v>
      </c>
      <c r="AA150" s="45">
        <v>10206360.499999983</v>
      </c>
      <c r="AB150" s="45">
        <v>12119157.749999993</v>
      </c>
      <c r="AC150" s="45">
        <v>11824637.930000024</v>
      </c>
      <c r="AD150" s="45">
        <v>12845349.479999997</v>
      </c>
      <c r="AE150" s="45">
        <v>15457480.03000002</v>
      </c>
      <c r="AF150" s="45">
        <v>11271003.707999989</v>
      </c>
      <c r="AG150" s="45">
        <v>13756192.670000032</v>
      </c>
      <c r="AH150" s="45">
        <v>15777691.320000019</v>
      </c>
      <c r="AI150" s="45">
        <v>13895772.840000005</v>
      </c>
      <c r="AJ150" s="45">
        <v>11344966.229999999</v>
      </c>
      <c r="AK150" s="45">
        <v>11189218.479999995</v>
      </c>
      <c r="AL150" s="45">
        <v>10745918.060000001</v>
      </c>
      <c r="AM150" s="45">
        <v>12384469.460000006</v>
      </c>
      <c r="AN150" s="45">
        <v>11543479.500000004</v>
      </c>
      <c r="AO150" s="45">
        <v>13422326.490000047</v>
      </c>
      <c r="AP150" s="45">
        <v>13091814.229999986</v>
      </c>
      <c r="AQ150" s="45">
        <v>16108962.960000064</v>
      </c>
      <c r="AR150" s="45">
        <v>13642737.170000026</v>
      </c>
      <c r="AS150" s="45">
        <v>14634843.420000058</v>
      </c>
      <c r="AT150" s="45">
        <v>16921669.399000049</v>
      </c>
      <c r="AU150" s="45">
        <v>13713574.300000004</v>
      </c>
      <c r="AV150" s="45">
        <v>11971852.739999989</v>
      </c>
      <c r="AW150" s="45">
        <v>10986215.970000019</v>
      </c>
      <c r="AX150" s="45">
        <v>12904483.820000056</v>
      </c>
      <c r="AY150" s="45">
        <v>11314421.210000008</v>
      </c>
      <c r="AZ150" s="45">
        <v>12742459.220000014</v>
      </c>
      <c r="BA150" s="45">
        <v>13266648.860000009</v>
      </c>
      <c r="BB150" s="45">
        <v>11971214.870000001</v>
      </c>
      <c r="BC150" s="45">
        <v>10262017.890000008</v>
      </c>
      <c r="BD150" s="45">
        <v>10262017.890000008</v>
      </c>
      <c r="BE150" s="45">
        <v>10262017.890000008</v>
      </c>
      <c r="BF150" s="45">
        <v>10262017.890000008</v>
      </c>
      <c r="BG150" s="45">
        <v>10262017.890000008</v>
      </c>
      <c r="BH150" s="45">
        <v>10262017.890000008</v>
      </c>
      <c r="BI150" s="45">
        <v>10262017.890000008</v>
      </c>
      <c r="BJ150" s="45">
        <v>10262017.890000008</v>
      </c>
      <c r="BK150" s="45">
        <v>10262017.890000008</v>
      </c>
      <c r="BL150" s="45">
        <v>10262017.890000008</v>
      </c>
      <c r="BM150" s="165">
        <v>10262017.890000008</v>
      </c>
      <c r="BN150" s="45">
        <v>10262017.890000008</v>
      </c>
    </row>
    <row r="151" spans="1:67" s="49" customFormat="1" ht="43.5" customHeight="1" x14ac:dyDescent="0.35">
      <c r="A151" s="47" t="s">
        <v>343</v>
      </c>
      <c r="B151" s="60" t="e">
        <v>#REF!</v>
      </c>
      <c r="C151" s="60" t="e">
        <v>#REF!</v>
      </c>
      <c r="D151" s="60" t="e">
        <v>#REF!</v>
      </c>
      <c r="E151" s="60" t="e">
        <v>#REF!</v>
      </c>
      <c r="F151" s="60" t="e">
        <v>#REF!</v>
      </c>
      <c r="G151" s="60" t="e">
        <v>#REF!</v>
      </c>
      <c r="H151" s="60">
        <v>0.48581225802766903</v>
      </c>
      <c r="I151" s="60">
        <v>0.51033686060266636</v>
      </c>
      <c r="J151" s="60">
        <v>0.5828489291360216</v>
      </c>
      <c r="K151" s="60">
        <v>0.62063230925556501</v>
      </c>
      <c r="L151" s="60">
        <v>0.61099252407679194</v>
      </c>
      <c r="M151" s="60">
        <v>0.58251550234075022</v>
      </c>
      <c r="N151" s="60">
        <v>0.60083811734747294</v>
      </c>
      <c r="O151" s="60">
        <v>0.59537886283854025</v>
      </c>
      <c r="P151" s="60">
        <v>0.60045021207941485</v>
      </c>
      <c r="Q151" s="60">
        <v>0.55353499461337263</v>
      </c>
      <c r="R151" s="60">
        <v>0.58229869767460096</v>
      </c>
      <c r="S151" s="60">
        <v>0.64380732750111536</v>
      </c>
      <c r="T151" s="48">
        <v>0.69152047516035875</v>
      </c>
      <c r="U151" s="48">
        <v>0.67397249717195906</v>
      </c>
      <c r="V151" s="48">
        <v>0.69367227455844438</v>
      </c>
      <c r="W151" s="48">
        <v>0.56282817335895374</v>
      </c>
      <c r="X151" s="48">
        <v>0.42605621812635652</v>
      </c>
      <c r="Y151" s="48">
        <v>0.43033278163596006</v>
      </c>
      <c r="Z151" s="48">
        <v>0.49589088497924921</v>
      </c>
      <c r="AA151" s="48">
        <v>0.55338183139709429</v>
      </c>
      <c r="AB151" s="48">
        <v>0.57367162248451242</v>
      </c>
      <c r="AC151" s="48">
        <v>0.54368893719303812</v>
      </c>
      <c r="AD151" s="48">
        <v>0.56200455491839574</v>
      </c>
      <c r="AE151" s="48">
        <v>0.57890402638725136</v>
      </c>
      <c r="AF151" s="48">
        <v>0.54614895352662995</v>
      </c>
      <c r="AG151" s="48">
        <v>0.5718728101662085</v>
      </c>
      <c r="AH151" s="48">
        <v>0.58792690634335798</v>
      </c>
      <c r="AI151" s="48">
        <v>0.57334988916729512</v>
      </c>
      <c r="AJ151" s="48">
        <v>0.55449071743779232</v>
      </c>
      <c r="AK151" s="48">
        <v>0.55889946943780267</v>
      </c>
      <c r="AL151" s="48">
        <v>0.54978600861766924</v>
      </c>
      <c r="AM151" s="48">
        <v>0.54972028816037066</v>
      </c>
      <c r="AN151" s="48">
        <v>0.55738381976640894</v>
      </c>
      <c r="AO151" s="48">
        <v>0.55892471251268372</v>
      </c>
      <c r="AP151" s="48">
        <v>0.5717081919440119</v>
      </c>
      <c r="AQ151" s="48">
        <v>0.57230531760177838</v>
      </c>
      <c r="AR151" s="48">
        <v>0.54399681856971593</v>
      </c>
      <c r="AS151" s="48">
        <v>0.55538022543638221</v>
      </c>
      <c r="AT151" s="48">
        <v>0.58511594364584685</v>
      </c>
      <c r="AU151" s="48">
        <v>0.51643375763386246</v>
      </c>
      <c r="AV151" s="48">
        <v>0.50794231491361097</v>
      </c>
      <c r="AW151" s="48">
        <v>0.519575534340044</v>
      </c>
      <c r="AX151" s="48">
        <v>0.59446468050503498</v>
      </c>
      <c r="AY151" s="48">
        <v>0.60581993582624638</v>
      </c>
      <c r="AZ151" s="48">
        <v>0.6340847275417818</v>
      </c>
      <c r="BA151" s="48">
        <v>0.59821777761528927</v>
      </c>
      <c r="BB151" s="48">
        <v>0.56753719993482732</v>
      </c>
      <c r="BC151" s="48">
        <v>0.47155589279437526</v>
      </c>
      <c r="BD151" s="48">
        <v>0.5411455860830553</v>
      </c>
      <c r="BE151" s="48">
        <v>0.44229270891653466</v>
      </c>
      <c r="BF151" s="48">
        <v>0.43236107598064161</v>
      </c>
      <c r="BG151" s="48">
        <v>0.44341099343165785</v>
      </c>
      <c r="BH151" s="48">
        <v>0.57798305740411937</v>
      </c>
      <c r="BI151" s="48">
        <v>0.64868831078860734</v>
      </c>
      <c r="BJ151" s="48">
        <v>0.57462119068363082</v>
      </c>
      <c r="BK151" s="48">
        <v>0.60122098348079656</v>
      </c>
      <c r="BL151" s="48">
        <v>0.5469779226370225</v>
      </c>
      <c r="BM151" s="48">
        <v>0.48272340326303964</v>
      </c>
      <c r="BN151" s="48">
        <v>0.54401728270447491</v>
      </c>
    </row>
    <row r="152" spans="1:67" s="46" customFormat="1" ht="30.75" customHeight="1" x14ac:dyDescent="0.3">
      <c r="A152" s="23" t="s">
        <v>358</v>
      </c>
      <c r="B152" s="44">
        <v>1248518.8499999996</v>
      </c>
      <c r="C152" s="44">
        <v>1817771.69</v>
      </c>
      <c r="D152" s="44">
        <v>2264726.37</v>
      </c>
      <c r="E152" s="44">
        <v>2883140.5400000005</v>
      </c>
      <c r="F152" s="44">
        <v>3401561.9000000004</v>
      </c>
      <c r="G152" s="44">
        <v>4128961.98</v>
      </c>
      <c r="H152" s="44">
        <v>2930337.12</v>
      </c>
      <c r="I152" s="44">
        <v>3660665.46</v>
      </c>
      <c r="J152" s="44">
        <v>5632204.7400000002</v>
      </c>
      <c r="K152" s="44">
        <v>5495407.8599999994</v>
      </c>
      <c r="L152" s="44">
        <v>4955173.22</v>
      </c>
      <c r="M152" s="44">
        <v>5826100.8500000015</v>
      </c>
      <c r="N152" s="44">
        <v>5055064.34</v>
      </c>
      <c r="O152" s="44">
        <v>4358641.0200000005</v>
      </c>
      <c r="P152" s="44">
        <v>4468111.4300000006</v>
      </c>
      <c r="Q152" s="44">
        <v>2524984.86</v>
      </c>
      <c r="R152" s="44">
        <v>1234062.9300000002</v>
      </c>
      <c r="S152" s="44">
        <v>1695158.44</v>
      </c>
      <c r="T152" s="45">
        <v>2154085.0100000002</v>
      </c>
      <c r="U152" s="45">
        <v>2169163.81</v>
      </c>
      <c r="V152" s="45">
        <v>2811375.5700000003</v>
      </c>
      <c r="W152" s="45">
        <v>1111582.8700000001</v>
      </c>
      <c r="X152" s="45">
        <v>1256988.3900000001</v>
      </c>
      <c r="Y152" s="45">
        <v>1907556.46</v>
      </c>
      <c r="Z152" s="45">
        <v>1650849.3499999999</v>
      </c>
      <c r="AA152" s="45">
        <v>3653581.52</v>
      </c>
      <c r="AB152" s="45">
        <v>4808904.4399999995</v>
      </c>
      <c r="AC152" s="45">
        <v>5187370.1899999995</v>
      </c>
      <c r="AD152" s="45">
        <v>5278366</v>
      </c>
      <c r="AE152" s="45">
        <v>5630119</v>
      </c>
      <c r="AF152" s="45">
        <v>4633301.68</v>
      </c>
      <c r="AG152" s="45">
        <v>5163381</v>
      </c>
      <c r="AH152" s="45">
        <v>3830276.82</v>
      </c>
      <c r="AI152" s="45">
        <v>3414938.64</v>
      </c>
      <c r="AJ152" s="45">
        <v>2872859.23</v>
      </c>
      <c r="AK152" s="45">
        <v>2774401</v>
      </c>
      <c r="AL152" s="45">
        <v>2817302.3800000004</v>
      </c>
      <c r="AM152" s="45">
        <v>3187151</v>
      </c>
      <c r="AN152" s="45">
        <v>2832666.63</v>
      </c>
      <c r="AO152" s="45">
        <v>3101625.41</v>
      </c>
      <c r="AP152" s="45">
        <v>3105634.84</v>
      </c>
      <c r="AQ152" s="45">
        <v>3675588.4299999997</v>
      </c>
      <c r="AR152" s="45">
        <v>3330616.2500000005</v>
      </c>
      <c r="AS152" s="45">
        <v>3498337.3599999994</v>
      </c>
      <c r="AT152" s="45">
        <v>3818053.24</v>
      </c>
      <c r="AU152" s="45">
        <v>3655976.3699999992</v>
      </c>
      <c r="AV152" s="45">
        <v>3246192.370000001</v>
      </c>
      <c r="AW152" s="45">
        <v>3227225.9199999995</v>
      </c>
      <c r="AX152" s="45">
        <v>2902308.7700000005</v>
      </c>
      <c r="AY152" s="45">
        <v>2307704.09</v>
      </c>
      <c r="AZ152" s="45">
        <v>2452292.75</v>
      </c>
      <c r="BA152" s="45">
        <v>2771215.9799999995</v>
      </c>
      <c r="BB152" s="45">
        <v>2698346.1100000003</v>
      </c>
      <c r="BC152" s="45">
        <v>2754336.7899999996</v>
      </c>
      <c r="BD152" s="45">
        <v>2172081.0100000002</v>
      </c>
      <c r="BE152" s="45">
        <v>11566221.180000002</v>
      </c>
      <c r="BF152" s="45">
        <v>2951105.6199999996</v>
      </c>
      <c r="BG152" s="45">
        <v>2888723.23</v>
      </c>
      <c r="BH152" s="45">
        <v>2226672.2999999998</v>
      </c>
      <c r="BI152" s="45">
        <v>1927713.88</v>
      </c>
      <c r="BJ152" s="45">
        <v>2198358.5699999998</v>
      </c>
      <c r="BK152" s="45">
        <v>2042576.89</v>
      </c>
      <c r="BL152" s="45">
        <v>2159376.73</v>
      </c>
      <c r="BM152" s="45">
        <v>2511223.1</v>
      </c>
      <c r="BN152" s="45">
        <v>2149012.19</v>
      </c>
    </row>
    <row r="153" spans="1:67" s="46" customFormat="1" ht="30.75" customHeight="1" x14ac:dyDescent="0.3">
      <c r="A153" s="23" t="s">
        <v>366</v>
      </c>
      <c r="B153" s="44">
        <v>69228.069999999992</v>
      </c>
      <c r="C153" s="44">
        <v>236868.00000000003</v>
      </c>
      <c r="D153" s="44">
        <v>360051.25</v>
      </c>
      <c r="E153" s="44">
        <v>549431.79</v>
      </c>
      <c r="F153" s="44">
        <v>637213.18000000005</v>
      </c>
      <c r="G153" s="44">
        <v>910571.72999999975</v>
      </c>
      <c r="H153" s="44">
        <v>819398.82000000007</v>
      </c>
      <c r="I153" s="44">
        <v>1189093.32</v>
      </c>
      <c r="J153" s="44">
        <v>2074563.9300000002</v>
      </c>
      <c r="K153" s="44">
        <v>2456357.0699999998</v>
      </c>
      <c r="L153" s="44">
        <v>3067546.75</v>
      </c>
      <c r="M153" s="44">
        <v>3500242.8400000003</v>
      </c>
      <c r="N153" s="44">
        <v>2757488.79</v>
      </c>
      <c r="O153" s="44">
        <v>2675286.09</v>
      </c>
      <c r="P153" s="44">
        <v>3258629.08</v>
      </c>
      <c r="Q153" s="44">
        <v>2830657.7100000004</v>
      </c>
      <c r="R153" s="44">
        <v>2501617.9</v>
      </c>
      <c r="S153" s="44">
        <v>3777102.0199999991</v>
      </c>
      <c r="T153" s="45">
        <v>3932118.2500000005</v>
      </c>
      <c r="U153" s="45">
        <v>2685476.7</v>
      </c>
      <c r="V153" s="45">
        <v>2776672.8</v>
      </c>
      <c r="W153" s="45">
        <v>2289590.4000000004</v>
      </c>
      <c r="X153" s="45">
        <v>3667191.8</v>
      </c>
      <c r="Y153" s="45">
        <v>3004421.4</v>
      </c>
      <c r="Z153" s="45">
        <v>2666442.3000000003</v>
      </c>
      <c r="AA153" s="45">
        <v>2622588.3000000003</v>
      </c>
      <c r="AB153" s="45">
        <v>3415507.7999999993</v>
      </c>
      <c r="AC153" s="45">
        <v>3563776.3000000003</v>
      </c>
      <c r="AD153" s="45">
        <v>3547596.6700000004</v>
      </c>
      <c r="AE153" s="45">
        <v>4256934.5</v>
      </c>
      <c r="AF153" s="45">
        <v>3039017.82</v>
      </c>
      <c r="AG153" s="45">
        <v>3424201.25</v>
      </c>
      <c r="AH153" s="45">
        <v>3640384.4000000004</v>
      </c>
      <c r="AI153" s="45">
        <v>3671679.7</v>
      </c>
      <c r="AJ153" s="45">
        <v>2816488.62</v>
      </c>
      <c r="AK153" s="45">
        <v>3268899.0300000003</v>
      </c>
      <c r="AL153" s="45">
        <v>3301350</v>
      </c>
      <c r="AM153" s="45">
        <v>3244225.8</v>
      </c>
      <c r="AN153" s="45">
        <v>2991932.3000000003</v>
      </c>
      <c r="AO153" s="45">
        <v>3455538.8000000003</v>
      </c>
      <c r="AP153" s="45">
        <v>3211097</v>
      </c>
      <c r="AQ153" s="45">
        <v>3544536.4000000004</v>
      </c>
      <c r="AR153" s="45">
        <v>3108427.5</v>
      </c>
      <c r="AS153" s="45">
        <v>3768549.08</v>
      </c>
      <c r="AT153" s="45">
        <v>4213475.91</v>
      </c>
      <c r="AU153" s="45">
        <v>3238940.45</v>
      </c>
      <c r="AV153" s="45">
        <v>3298498.2</v>
      </c>
      <c r="AW153" s="45">
        <v>3261690.8</v>
      </c>
      <c r="AX153" s="45">
        <v>3341594.1</v>
      </c>
      <c r="AY153" s="45">
        <v>3330724.5100000002</v>
      </c>
      <c r="AZ153" s="45">
        <v>2799617.9000000004</v>
      </c>
      <c r="BA153" s="45">
        <v>3051892.4</v>
      </c>
      <c r="BB153" s="45">
        <v>3097651.7499999995</v>
      </c>
      <c r="BC153" s="45">
        <v>3158961.5999999996</v>
      </c>
      <c r="BD153" s="45">
        <v>2434416.42</v>
      </c>
      <c r="BE153" s="45">
        <v>6828563.1499999994</v>
      </c>
      <c r="BF153" s="45">
        <v>6751847.8200000022</v>
      </c>
      <c r="BG153" s="45">
        <v>3140901.4</v>
      </c>
      <c r="BH153" s="45">
        <v>2353743.2999999998</v>
      </c>
      <c r="BI153" s="45">
        <v>2804634.21</v>
      </c>
      <c r="BJ153" s="45">
        <v>2674584.85</v>
      </c>
      <c r="BK153" s="45">
        <v>2736678.6999999997</v>
      </c>
      <c r="BL153" s="45">
        <v>6606334.8999999994</v>
      </c>
      <c r="BM153" s="45">
        <v>3849574.0500000007</v>
      </c>
      <c r="BN153" s="45">
        <v>4135210.5</v>
      </c>
    </row>
    <row r="154" spans="1:67" s="49" customFormat="1" ht="43.5" customHeight="1" x14ac:dyDescent="0.35">
      <c r="A154" s="47" t="s">
        <v>374</v>
      </c>
      <c r="B154" s="60">
        <v>1.0106794134821526</v>
      </c>
      <c r="C154" s="60">
        <v>1.1513572003574242</v>
      </c>
      <c r="D154" s="60">
        <v>1.4433065852910112</v>
      </c>
      <c r="E154" s="60">
        <v>1.1416328250368968</v>
      </c>
      <c r="F154" s="60">
        <v>1.1012827661307008</v>
      </c>
      <c r="G154" s="60">
        <v>1.1479816241957186</v>
      </c>
      <c r="H154" s="60">
        <f t="shared" ref="H154:BN154" si="30">H153/H152</f>
        <v>0.27962612711263746</v>
      </c>
      <c r="I154" s="60">
        <f t="shared" si="30"/>
        <v>0.32482982479365924</v>
      </c>
      <c r="J154" s="60">
        <f t="shared" si="30"/>
        <v>0.36833958028308467</v>
      </c>
      <c r="K154" s="60">
        <f t="shared" si="30"/>
        <v>0.44698357839448882</v>
      </c>
      <c r="L154" s="60">
        <f t="shared" si="30"/>
        <v>0.61905943824906284</v>
      </c>
      <c r="M154" s="60">
        <f t="shared" si="30"/>
        <v>0.6007865174527488</v>
      </c>
      <c r="N154" s="60">
        <f t="shared" si="30"/>
        <v>0.54549034483703529</v>
      </c>
      <c r="O154" s="60">
        <f t="shared" si="30"/>
        <v>0.61378904060330242</v>
      </c>
      <c r="P154" s="60">
        <f t="shared" si="30"/>
        <v>0.72930792596638527</v>
      </c>
      <c r="Q154" s="60">
        <f t="shared" si="30"/>
        <v>1.121059280331685</v>
      </c>
      <c r="R154" s="60">
        <f t="shared" si="30"/>
        <v>2.0271396532428048</v>
      </c>
      <c r="S154" s="60">
        <f t="shared" si="30"/>
        <v>2.2281704947886753</v>
      </c>
      <c r="T154" s="48">
        <f t="shared" si="30"/>
        <v>1.8254238954107016</v>
      </c>
      <c r="U154" s="48">
        <f t="shared" si="30"/>
        <v>1.2380239277549077</v>
      </c>
      <c r="V154" s="48">
        <f t="shared" si="30"/>
        <v>0.9876563023559316</v>
      </c>
      <c r="W154" s="48">
        <f t="shared" si="30"/>
        <v>2.0597568222691307</v>
      </c>
      <c r="X154" s="48">
        <f t="shared" si="30"/>
        <v>2.9174428572088877</v>
      </c>
      <c r="Y154" s="48">
        <f t="shared" si="30"/>
        <v>1.5750104717739259</v>
      </c>
      <c r="Z154" s="48">
        <f t="shared" si="30"/>
        <v>1.6151942029113684</v>
      </c>
      <c r="AA154" s="48">
        <f t="shared" si="30"/>
        <v>0.71781299682071975</v>
      </c>
      <c r="AB154" s="48">
        <f t="shared" si="30"/>
        <v>0.71024655253910596</v>
      </c>
      <c r="AC154" s="48">
        <f t="shared" si="30"/>
        <v>0.68701021316544997</v>
      </c>
      <c r="AD154" s="48">
        <f t="shared" si="30"/>
        <v>0.67210130369890997</v>
      </c>
      <c r="AE154" s="48">
        <f t="shared" si="30"/>
        <v>0.75610027070475772</v>
      </c>
      <c r="AF154" s="48">
        <f t="shared" si="30"/>
        <v>0.65590760755297939</v>
      </c>
      <c r="AG154" s="48">
        <f t="shared" si="30"/>
        <v>0.66317036259768547</v>
      </c>
      <c r="AH154" s="48">
        <f t="shared" si="30"/>
        <v>0.95042331692360571</v>
      </c>
      <c r="AI154" s="48">
        <f t="shared" si="30"/>
        <v>1.0751817490928621</v>
      </c>
      <c r="AJ154" s="48">
        <f t="shared" si="30"/>
        <v>0.98037822062029822</v>
      </c>
      <c r="AK154" s="48">
        <f t="shared" si="30"/>
        <v>1.1782359615643161</v>
      </c>
      <c r="AL154" s="48">
        <f t="shared" si="30"/>
        <v>1.171812448474203</v>
      </c>
      <c r="AM154" s="48">
        <f t="shared" si="30"/>
        <v>1.0179077803342231</v>
      </c>
      <c r="AN154" s="48">
        <f t="shared" si="30"/>
        <v>1.0562246429965536</v>
      </c>
      <c r="AO154" s="48">
        <f t="shared" si="30"/>
        <v>1.1141057810717381</v>
      </c>
      <c r="AP154" s="48">
        <f t="shared" si="30"/>
        <v>1.0339583258925573</v>
      </c>
      <c r="AQ154" s="48">
        <f t="shared" si="30"/>
        <v>0.96434529259849711</v>
      </c>
      <c r="AR154" s="48">
        <f t="shared" si="30"/>
        <v>0.93328899719383751</v>
      </c>
      <c r="AS154" s="48">
        <f t="shared" si="30"/>
        <v>1.0772400406803535</v>
      </c>
      <c r="AT154" s="48">
        <f t="shared" si="30"/>
        <v>1.1035665678669269</v>
      </c>
      <c r="AU154" s="48">
        <f t="shared" si="30"/>
        <v>0.8859303568201129</v>
      </c>
      <c r="AV154" s="48">
        <f t="shared" si="30"/>
        <v>1.0161129791577939</v>
      </c>
      <c r="AW154" s="48">
        <f t="shared" si="30"/>
        <v>1.0106794134821526</v>
      </c>
      <c r="AX154" s="48">
        <f t="shared" si="30"/>
        <v>1.1513572003574242</v>
      </c>
      <c r="AY154" s="48">
        <f t="shared" si="30"/>
        <v>1.4433065852910112</v>
      </c>
      <c r="AZ154" s="48">
        <f t="shared" si="30"/>
        <v>1.1416328250368968</v>
      </c>
      <c r="BA154" s="48">
        <f t="shared" si="30"/>
        <v>1.1012827661307008</v>
      </c>
      <c r="BB154" s="48">
        <f t="shared" si="30"/>
        <v>1.1479816241957186</v>
      </c>
      <c r="BC154" s="48">
        <f t="shared" si="30"/>
        <v>1.1469046238169007</v>
      </c>
      <c r="BD154" s="48">
        <f t="shared" si="30"/>
        <v>1.1207760708703953</v>
      </c>
      <c r="BE154" s="48">
        <f t="shared" si="30"/>
        <v>0.59038842883341769</v>
      </c>
      <c r="BF154" s="48">
        <f t="shared" si="30"/>
        <v>2.2879044972982032</v>
      </c>
      <c r="BG154" s="48">
        <f t="shared" si="30"/>
        <v>1.0872974493994705</v>
      </c>
      <c r="BH154" s="48">
        <f t="shared" si="30"/>
        <v>1.0570676699934696</v>
      </c>
      <c r="BI154" s="48">
        <f t="shared" si="30"/>
        <v>1.4549017046035899</v>
      </c>
      <c r="BJ154" s="48">
        <f t="shared" si="30"/>
        <v>1.2166281181327032</v>
      </c>
      <c r="BK154" s="48">
        <f t="shared" si="30"/>
        <v>1.3398167351242283</v>
      </c>
      <c r="BL154" s="48">
        <f t="shared" si="30"/>
        <v>3.0593711640117562</v>
      </c>
      <c r="BM154" s="48">
        <f t="shared" si="30"/>
        <v>1.5329478491974691</v>
      </c>
      <c r="BN154" s="48">
        <f t="shared" si="30"/>
        <v>1.9242378052774098</v>
      </c>
    </row>
    <row r="155" spans="1:67" s="46" customFormat="1" ht="21" customHeight="1" x14ac:dyDescent="0.3">
      <c r="A155" s="23" t="s">
        <v>344</v>
      </c>
      <c r="B155" s="44">
        <v>1.344159113796576</v>
      </c>
      <c r="C155" s="44">
        <v>1.5028854080791427</v>
      </c>
      <c r="D155" s="44">
        <v>1.5577670657751517</v>
      </c>
      <c r="E155" s="44">
        <v>1.6121143717080513</v>
      </c>
      <c r="F155" s="44">
        <v>1.5729654878568384</v>
      </c>
      <c r="G155" s="44">
        <v>1.5836568322981366</v>
      </c>
      <c r="H155" s="44">
        <v>1.530102423182613</v>
      </c>
      <c r="I155" s="44">
        <v>1.5828408611228366</v>
      </c>
      <c r="J155" s="44">
        <v>1.7834666666666668</v>
      </c>
      <c r="K155" s="44">
        <v>1.8827586206896552</v>
      </c>
      <c r="L155" s="44">
        <v>1.832371903630811</v>
      </c>
      <c r="M155" s="44">
        <v>1.8055151283033322</v>
      </c>
      <c r="N155" s="44">
        <v>1.8271329151989002</v>
      </c>
      <c r="O155" s="44">
        <v>1.7793867120954003</v>
      </c>
      <c r="P155" s="44">
        <v>1.8385964912280701</v>
      </c>
      <c r="Q155" s="44">
        <v>1.7022567798217334</v>
      </c>
      <c r="R155" s="44">
        <v>1.7250029032632679</v>
      </c>
      <c r="S155" s="44">
        <v>1.7264989597125024</v>
      </c>
      <c r="T155" s="50">
        <v>1.8172699214365882</v>
      </c>
      <c r="U155" s="50">
        <v>1.7326147166704096</v>
      </c>
      <c r="V155" s="50">
        <v>1.7076210257229589</v>
      </c>
      <c r="W155" s="50">
        <v>1.5159243018693747</v>
      </c>
      <c r="X155" s="50">
        <v>1.5758048345772531</v>
      </c>
      <c r="Y155" s="50">
        <v>1.5735663457513605</v>
      </c>
      <c r="Z155" s="50">
        <v>1.5768996342950021</v>
      </c>
      <c r="AA155" s="50">
        <v>1.6788757932910245</v>
      </c>
      <c r="AB155" s="50">
        <v>1.7492481508575144</v>
      </c>
      <c r="AC155" s="50">
        <v>1.6879696274618365</v>
      </c>
      <c r="AD155" s="50">
        <v>1.716852729775195</v>
      </c>
      <c r="AE155" s="50">
        <v>1.787987012987013</v>
      </c>
      <c r="AF155" s="50">
        <v>1.6775889967637541</v>
      </c>
      <c r="AG155" s="50">
        <v>1.714840440553516</v>
      </c>
      <c r="AH155" s="50">
        <v>1.7575030012004802</v>
      </c>
      <c r="AI155" s="50">
        <v>1.704000577700751</v>
      </c>
      <c r="AJ155" s="50">
        <v>1.6720690211256248</v>
      </c>
      <c r="AK155" s="50">
        <v>1.664032949483063</v>
      </c>
      <c r="AL155" s="50">
        <v>1.6213163931533439</v>
      </c>
      <c r="AM155" s="50">
        <v>1.5940888162780336</v>
      </c>
      <c r="AN155" s="50">
        <v>1.6903985363137379</v>
      </c>
      <c r="AO155" s="50">
        <v>1.6570353447117323</v>
      </c>
      <c r="AP155" s="50">
        <v>1.6983988987901182</v>
      </c>
      <c r="AQ155" s="50">
        <f>ВОВЛЕЧЁННОСТЬ!AQ78/'АКТИВНОСТЬ БАЗЫ'!AQ146</f>
        <v>1.9841613173318449</v>
      </c>
      <c r="AR155" s="50">
        <f>ВОВЛЕЧЁННОСТЬ!AR78/'АКТИВНОСТЬ БАЗЫ'!AR146</f>
        <v>1.8738271416584027</v>
      </c>
      <c r="AS155" s="50">
        <f>ВОВЛЕЧЁННОСТЬ!AS78/'АКТИВНОСТЬ БАЗЫ'!AS146</f>
        <v>1.884128386336867</v>
      </c>
      <c r="AT155" s="50">
        <f>ВОВЛЕЧЁННОСТЬ!AT78/'АКТИВНОСТЬ БАЗЫ'!AT146</f>
        <v>1.9115400933389903</v>
      </c>
      <c r="AU155" s="50">
        <f>ВОВЛЕЧЁННОСТЬ!AU78/'АКТИВНОСТЬ БАЗЫ'!AU146</f>
        <v>1.8722849029088955</v>
      </c>
      <c r="AV155" s="50">
        <f>ВОВЛЕЧЁННОСТЬ!AV78/'АКТИВНОСТЬ БАЗЫ'!AV146</f>
        <v>1.8407420071807146</v>
      </c>
      <c r="AW155" s="50">
        <f>ВОВЛЕЧЁННОСТЬ!AW78/'АКТИВНОСТЬ БАЗЫ'!AW146</f>
        <v>1.7436843075788309</v>
      </c>
      <c r="AX155" s="50">
        <f>ВОВЛЕЧЁННОСТЬ!AX78/'АКТИВНОСТЬ БАЗЫ'!AX146</f>
        <v>1.7469707769066287</v>
      </c>
      <c r="AY155" s="50">
        <f>ВОВЛЕЧЁННОСТЬ!AY78/'АКТИВНОСТЬ БАЗЫ'!AY146</f>
        <v>1.8087269646261386</v>
      </c>
      <c r="AZ155" s="50">
        <f>ВОВЛЕЧЁННОСТЬ!AZ78/'АКТИВНОСТЬ БАЗЫ'!AZ146</f>
        <v>1.8642893530310749</v>
      </c>
      <c r="BA155" s="50">
        <f>ВОВЛЕЧЁННОСТЬ!BA78/'АКТИВНОСТЬ БАЗЫ'!BA146</f>
        <v>1.772113676731794</v>
      </c>
      <c r="BB155" s="50">
        <f>ВОВЛЕЧЁННОСТЬ!BB78/'АКТИВНОСТЬ БАЗЫ'!BB146</f>
        <v>1.6931858407079645</v>
      </c>
      <c r="BC155" s="50">
        <f>ВОВЛЕЧЁННОСТЬ!BC78/'АКТИВНОСТЬ БАЗЫ'!BC146</f>
        <v>1.7047802486429697</v>
      </c>
      <c r="BD155" s="50">
        <f>ВОВЛЕЧЁННОСТЬ!BD78/'АКТИВНОСТЬ БАЗЫ'!BD146</f>
        <v>1.7082476347182229</v>
      </c>
      <c r="BE155" s="50">
        <f>ВОВЛЕЧЁННОСТЬ!BE78/'АКТИВНОСТЬ БАЗЫ'!BE146</f>
        <v>1.7366689166385421</v>
      </c>
      <c r="BF155" s="50">
        <f>ВОВЛЕЧЁННОСТЬ!BF78/'АКТИВНОСТЬ БАЗЫ'!BF146</f>
        <v>1.7704710450785075</v>
      </c>
      <c r="BG155" s="50">
        <f>ВОВЛЕЧЁННОСТЬ!BG78/'АКТИВНОСТЬ БАЗЫ'!BG146</f>
        <v>1.7294170004450378</v>
      </c>
      <c r="BH155" s="50">
        <f>ВОВЛЕЧЁННОСТЬ!BH78/'АКТИВНОСТЬ БАЗЫ'!BH146</f>
        <v>1.652955136173579</v>
      </c>
      <c r="BI155" s="50">
        <f>ВОВЛЕЧЁННОСТЬ!BI78/'АКТИВНОСТЬ БАЗЫ'!BI146</f>
        <v>1.5602977667493796</v>
      </c>
      <c r="BJ155" s="50">
        <f>ВОВЛЕЧЁННОСТЬ!BJ78/'АКТИВНОСТЬ БАЗЫ'!BJ146</f>
        <v>1.600488769929012</v>
      </c>
      <c r="BK155" s="50">
        <f>ВОВЛЕЧЁННОСТЬ!BK78/'АКТИВНОСТЬ БАЗЫ'!BK146</f>
        <v>1.6100859598853867</v>
      </c>
      <c r="BL155" s="50">
        <f>ВОВЛЕЧЁННОСТЬ!BL78/'АКТИВНОСТЬ БАЗЫ'!BL146</f>
        <v>1.5785075787019045</v>
      </c>
      <c r="BM155" s="50">
        <f>ВОВЛЕЧЁННОСТЬ!BM78/'АКТИВНОСТЬ БАЗЫ'!BM146</f>
        <v>1.6804060913705583</v>
      </c>
      <c r="BN155" s="50">
        <f>ВОВЛЕЧЁННОСТЬ!BN78/'АКТИВНОСТЬ БАЗЫ'!BN146</f>
        <v>1.6694842713460303</v>
      </c>
    </row>
    <row r="156" spans="1:67" s="46" customFormat="1" ht="21" customHeight="1" x14ac:dyDescent="0.3">
      <c r="A156" s="23" t="s">
        <v>356</v>
      </c>
      <c r="B156" s="44">
        <v>115</v>
      </c>
      <c r="C156" s="44">
        <v>283</v>
      </c>
      <c r="D156" s="44">
        <v>577</v>
      </c>
      <c r="E156" s="44">
        <v>801</v>
      </c>
      <c r="F156" s="44">
        <v>798</v>
      </c>
      <c r="G156" s="44">
        <v>1081</v>
      </c>
      <c r="H156" s="44">
        <v>940</v>
      </c>
      <c r="I156" s="44">
        <v>1216</v>
      </c>
      <c r="J156" s="44">
        <v>2069</v>
      </c>
      <c r="K156" s="44">
        <v>2302</v>
      </c>
      <c r="L156" s="44">
        <v>2521</v>
      </c>
      <c r="M156" s="44">
        <v>2911</v>
      </c>
      <c r="N156" s="44">
        <v>2324</v>
      </c>
      <c r="O156" s="44">
        <v>2187</v>
      </c>
      <c r="P156" s="44">
        <v>2577</v>
      </c>
      <c r="Q156" s="44">
        <v>2432</v>
      </c>
      <c r="R156" s="44">
        <v>1856</v>
      </c>
      <c r="S156" s="44">
        <v>2716</v>
      </c>
      <c r="T156" s="45">
        <v>3881</v>
      </c>
      <c r="U156" s="45">
        <v>3494</v>
      </c>
      <c r="V156" s="45">
        <v>2610</v>
      </c>
      <c r="W156" s="45">
        <v>2044</v>
      </c>
      <c r="X156" s="45">
        <v>2314</v>
      </c>
      <c r="Y156" s="45">
        <v>2050</v>
      </c>
      <c r="Z156" s="45">
        <v>2145</v>
      </c>
      <c r="AA156" s="45">
        <v>2521</v>
      </c>
      <c r="AB156" s="45">
        <v>2944</v>
      </c>
      <c r="AC156" s="45">
        <v>3068</v>
      </c>
      <c r="AD156" s="45">
        <v>3268</v>
      </c>
      <c r="AE156" s="45">
        <v>4064</v>
      </c>
      <c r="AF156" s="45">
        <v>3084</v>
      </c>
      <c r="AG156" s="45">
        <v>3541</v>
      </c>
      <c r="AH156" s="45">
        <v>3905</v>
      </c>
      <c r="AI156" s="45">
        <v>4089</v>
      </c>
      <c r="AJ156" s="45">
        <v>3528</v>
      </c>
      <c r="AK156" s="45">
        <v>3618</v>
      </c>
      <c r="AL156" s="45">
        <v>3533</v>
      </c>
      <c r="AM156" s="45">
        <v>3642</v>
      </c>
      <c r="AN156" s="45">
        <v>3677</v>
      </c>
      <c r="AO156" s="45">
        <v>4213</v>
      </c>
      <c r="AP156" s="45">
        <v>3999</v>
      </c>
      <c r="AQ156" s="45">
        <v>4433</v>
      </c>
      <c r="AR156" s="45">
        <v>3968</v>
      </c>
      <c r="AS156" s="45">
        <v>4299</v>
      </c>
      <c r="AT156" s="45">
        <v>4917</v>
      </c>
      <c r="AU156" s="45">
        <v>3929</v>
      </c>
      <c r="AV156" s="45">
        <v>3630</v>
      </c>
      <c r="AW156" s="45">
        <v>3170</v>
      </c>
      <c r="AX156" s="45">
        <v>3845</v>
      </c>
      <c r="AY156" s="45">
        <v>3545</v>
      </c>
      <c r="AZ156" s="45">
        <v>3638</v>
      </c>
      <c r="BA156" s="45">
        <v>3926</v>
      </c>
      <c r="BB156" s="45">
        <v>3725</v>
      </c>
      <c r="BC156" s="45">
        <v>3838</v>
      </c>
      <c r="BD156" s="45">
        <v>3838</v>
      </c>
      <c r="BE156" s="45">
        <v>3838</v>
      </c>
      <c r="BF156" s="45">
        <v>3838</v>
      </c>
      <c r="BG156" s="45">
        <v>3838</v>
      </c>
      <c r="BH156" s="45">
        <v>3838</v>
      </c>
      <c r="BI156" s="45">
        <v>3838</v>
      </c>
      <c r="BJ156" s="45">
        <v>3838</v>
      </c>
      <c r="BK156" s="45">
        <v>3838</v>
      </c>
      <c r="BL156" s="45">
        <v>3838</v>
      </c>
      <c r="BM156" s="165">
        <v>3838</v>
      </c>
      <c r="BN156" s="45">
        <v>3838</v>
      </c>
    </row>
    <row r="157" spans="1:67" s="49" customFormat="1" ht="21" customHeight="1" x14ac:dyDescent="0.35">
      <c r="A157" s="47" t="s">
        <v>357</v>
      </c>
      <c r="B157" s="60">
        <v>0.29227364927162086</v>
      </c>
      <c r="C157" s="60">
        <v>0.34256949394155384</v>
      </c>
      <c r="D157" s="60">
        <v>0.37545011650074139</v>
      </c>
      <c r="E157" s="60">
        <v>0.37065715741212429</v>
      </c>
      <c r="F157" s="60">
        <v>0.34866785079928952</v>
      </c>
      <c r="G157" s="60">
        <v>0.32964601769911506</v>
      </c>
      <c r="H157" s="60">
        <f t="shared" ref="H157:BN157" si="31">H156/H146</f>
        <v>0.11741194104421684</v>
      </c>
      <c r="I157" s="60">
        <f t="shared" si="31"/>
        <v>0.12832418742085269</v>
      </c>
      <c r="J157" s="60">
        <f t="shared" si="31"/>
        <v>0.15763809523809524</v>
      </c>
      <c r="K157" s="60">
        <f t="shared" si="31"/>
        <v>0.17639846743295018</v>
      </c>
      <c r="L157" s="60">
        <f t="shared" si="31"/>
        <v>0.21386155412283678</v>
      </c>
      <c r="M157" s="60">
        <f t="shared" si="31"/>
        <v>0.22297970126388356</v>
      </c>
      <c r="N157" s="60">
        <f t="shared" si="31"/>
        <v>0.19967351147005757</v>
      </c>
      <c r="O157" s="60">
        <f t="shared" si="31"/>
        <v>0.206984667802385</v>
      </c>
      <c r="P157" s="60">
        <f t="shared" si="31"/>
        <v>0.23184885290148449</v>
      </c>
      <c r="Q157" s="60">
        <f t="shared" si="31"/>
        <v>0.23060876161577851</v>
      </c>
      <c r="R157" s="60">
        <f t="shared" si="31"/>
        <v>0.21553826500987108</v>
      </c>
      <c r="S157" s="60">
        <f t="shared" si="31"/>
        <v>0.25685644032532629</v>
      </c>
      <c r="T157" s="60">
        <f t="shared" si="31"/>
        <v>0.27223625140291807</v>
      </c>
      <c r="U157" s="60">
        <f t="shared" si="31"/>
        <v>0.26154652294333408</v>
      </c>
      <c r="V157" s="60">
        <f t="shared" si="31"/>
        <v>0.20849976034510306</v>
      </c>
      <c r="W157" s="60">
        <f t="shared" si="31"/>
        <v>0.23586429725363489</v>
      </c>
      <c r="X157" s="60">
        <f t="shared" si="31"/>
        <v>0.25776985629943189</v>
      </c>
      <c r="Y157" s="60">
        <f t="shared" si="31"/>
        <v>0.21452490581833403</v>
      </c>
      <c r="Z157" s="60">
        <f t="shared" si="31"/>
        <v>0.21789922795611541</v>
      </c>
      <c r="AA157" s="60">
        <f t="shared" si="31"/>
        <v>0.22855847688123301</v>
      </c>
      <c r="AB157" s="60">
        <f t="shared" si="31"/>
        <v>0.23929122978135414</v>
      </c>
      <c r="AC157" s="60">
        <f t="shared" si="31"/>
        <v>0.24266392470141579</v>
      </c>
      <c r="AD157" s="60">
        <f t="shared" si="31"/>
        <v>0.24988530356323596</v>
      </c>
      <c r="AE157" s="60">
        <f t="shared" si="31"/>
        <v>0.26389610389610391</v>
      </c>
      <c r="AF157" s="60">
        <f t="shared" si="31"/>
        <v>0.24951456310679612</v>
      </c>
      <c r="AG157" s="60">
        <f t="shared" si="31"/>
        <v>0.25</v>
      </c>
      <c r="AH157" s="60">
        <f t="shared" si="31"/>
        <v>0.26043750833666801</v>
      </c>
      <c r="AI157" s="60">
        <f t="shared" si="31"/>
        <v>0.29527729636048528</v>
      </c>
      <c r="AJ157" s="60">
        <f t="shared" si="31"/>
        <v>0.28447024673439769</v>
      </c>
      <c r="AK157" s="60">
        <f t="shared" si="31"/>
        <v>0.30411027990249645</v>
      </c>
      <c r="AL157" s="60">
        <f t="shared" si="31"/>
        <v>0.31171695782601022</v>
      </c>
      <c r="AM157" s="60">
        <f t="shared" si="31"/>
        <v>0.27045893361057477</v>
      </c>
      <c r="AN157" s="60">
        <f t="shared" si="31"/>
        <v>0.29249860790708776</v>
      </c>
      <c r="AO157" s="60">
        <f t="shared" si="31"/>
        <v>0.28309367020561754</v>
      </c>
      <c r="AP157" s="60">
        <f t="shared" si="31"/>
        <v>0.28971962616822428</v>
      </c>
      <c r="AQ157" s="60">
        <f t="shared" si="31"/>
        <v>0.30930784259000837</v>
      </c>
      <c r="AR157" s="60">
        <f t="shared" si="31"/>
        <v>0.30269280646883823</v>
      </c>
      <c r="AS157" s="60">
        <f t="shared" si="31"/>
        <v>0.31647526501766782</v>
      </c>
      <c r="AT157" s="60">
        <f t="shared" si="31"/>
        <v>0.3476877386508273</v>
      </c>
      <c r="AU157" s="60">
        <f t="shared" si="31"/>
        <v>0.3015580627830225</v>
      </c>
      <c r="AV157" s="60">
        <f t="shared" si="31"/>
        <v>0.31030945460762521</v>
      </c>
      <c r="AW157" s="60">
        <f t="shared" si="31"/>
        <v>0.29227364927162086</v>
      </c>
      <c r="AX157" s="60">
        <f t="shared" si="31"/>
        <v>0.34256949394155384</v>
      </c>
      <c r="AY157" s="60">
        <f t="shared" si="31"/>
        <v>0.37545011650074139</v>
      </c>
      <c r="AZ157" s="60">
        <f t="shared" si="31"/>
        <v>0.37065715741212429</v>
      </c>
      <c r="BA157" s="60">
        <f t="shared" si="31"/>
        <v>0.34866785079928952</v>
      </c>
      <c r="BB157" s="60">
        <f t="shared" si="31"/>
        <v>0.32964601769911506</v>
      </c>
      <c r="BC157" s="60">
        <f t="shared" si="31"/>
        <v>0.33601821047102082</v>
      </c>
      <c r="BD157" s="60">
        <f t="shared" si="31"/>
        <v>0.39469354175236526</v>
      </c>
      <c r="BE157" s="60">
        <f t="shared" si="31"/>
        <v>0.32382720215997302</v>
      </c>
      <c r="BF157" s="60">
        <f t="shared" si="31"/>
        <v>0.32399122066520342</v>
      </c>
      <c r="BG157" s="60">
        <f t="shared" si="31"/>
        <v>0.34161103693813977</v>
      </c>
      <c r="BH157" s="60">
        <f t="shared" si="31"/>
        <v>0.43372132444343992</v>
      </c>
      <c r="BI157" s="60">
        <f t="shared" si="31"/>
        <v>0.47617866004962778</v>
      </c>
      <c r="BJ157" s="60">
        <f t="shared" si="31"/>
        <v>0.44664261608285816</v>
      </c>
      <c r="BK157" s="60">
        <f t="shared" si="31"/>
        <v>0.43988538681948425</v>
      </c>
      <c r="BL157" s="60">
        <f t="shared" si="31"/>
        <v>0.37291099883404588</v>
      </c>
      <c r="BM157" s="60">
        <f t="shared" si="31"/>
        <v>0.38964467005076142</v>
      </c>
      <c r="BN157" s="60">
        <f t="shared" si="31"/>
        <v>0.41065696554675796</v>
      </c>
    </row>
    <row r="158" spans="1:67" s="46" customFormat="1" ht="21" customHeight="1" x14ac:dyDescent="0.3">
      <c r="A158" s="23" t="s">
        <v>345</v>
      </c>
      <c r="B158" s="44">
        <v>1275.7204690332308</v>
      </c>
      <c r="C158" s="44">
        <v>1428.8372258862312</v>
      </c>
      <c r="D158" s="44">
        <v>1392.6858342403948</v>
      </c>
      <c r="E158" s="44">
        <v>1453.556624028088</v>
      </c>
      <c r="F158" s="44">
        <v>1419.6472997443484</v>
      </c>
      <c r="G158" s="44">
        <v>1565.9327882375733</v>
      </c>
      <c r="H158" s="44">
        <v>1433.7826580064896</v>
      </c>
      <c r="I158" s="44">
        <v>1448.340851625152</v>
      </c>
      <c r="J158" s="44">
        <v>1619.0095383619048</v>
      </c>
      <c r="K158" s="44">
        <v>1749.5109377011497</v>
      </c>
      <c r="L158" s="44">
        <v>1742.525445877164</v>
      </c>
      <c r="M158" s="44">
        <v>1770.9132756798149</v>
      </c>
      <c r="N158" s="44">
        <v>1815.2811965804603</v>
      </c>
      <c r="O158" s="44">
        <v>1728.9739683891717</v>
      </c>
      <c r="P158" s="44">
        <v>1697.5891111111123</v>
      </c>
      <c r="Q158" s="44">
        <v>1545.2115640053094</v>
      </c>
      <c r="R158" s="44">
        <v>1523.036626872607</v>
      </c>
      <c r="S158" s="44">
        <v>1541.8461316436537</v>
      </c>
      <c r="T158" s="45">
        <v>1549.6076847643108</v>
      </c>
      <c r="U158" s="45">
        <v>1638.6411571973965</v>
      </c>
      <c r="V158" s="45">
        <v>2370.8600255631886</v>
      </c>
      <c r="W158" s="45">
        <v>1430.2814412647124</v>
      </c>
      <c r="X158" s="45">
        <v>1506.0560343099025</v>
      </c>
      <c r="Y158" s="45">
        <v>1565.7609742570112</v>
      </c>
      <c r="Z158" s="45">
        <v>1627.3701178382776</v>
      </c>
      <c r="AA158" s="45">
        <v>1672.1317579329095</v>
      </c>
      <c r="AB158" s="45">
        <v>1717.1097220190197</v>
      </c>
      <c r="AC158" s="45">
        <v>1720.2327730760096</v>
      </c>
      <c r="AD158" s="45">
        <v>1747.6914275883159</v>
      </c>
      <c r="AE158" s="45">
        <v>1733.8495220779223</v>
      </c>
      <c r="AF158" s="45">
        <v>1669.6791195792903</v>
      </c>
      <c r="AG158" s="45">
        <v>1698.2940320530927</v>
      </c>
      <c r="AH158" s="45">
        <v>1789.79220621582</v>
      </c>
      <c r="AI158" s="45">
        <v>1750.1526025418821</v>
      </c>
      <c r="AJ158" s="45">
        <v>1649.746441702951</v>
      </c>
      <c r="AK158" s="45">
        <v>1682.7848560981756</v>
      </c>
      <c r="AL158" s="45">
        <v>1724.5136368448916</v>
      </c>
      <c r="AM158" s="45">
        <v>1673.0041987227089</v>
      </c>
      <c r="AN158" s="45">
        <v>1647.4511740513899</v>
      </c>
      <c r="AO158" s="45">
        <v>1613.6642824889138</v>
      </c>
      <c r="AP158" s="45">
        <v>1659.0211816271831</v>
      </c>
      <c r="AQ158" s="45">
        <v>1963.9616459670658</v>
      </c>
      <c r="AR158" s="45">
        <v>1913.0908261499728</v>
      </c>
      <c r="AS158" s="45">
        <v>1939.85824425795</v>
      </c>
      <c r="AT158" s="45">
        <v>2044.9864785037473</v>
      </c>
      <c r="AU158" s="45">
        <v>2038.0975025711864</v>
      </c>
      <c r="AV158" s="45">
        <v>2014.8158339887168</v>
      </c>
      <c r="AW158" s="45">
        <v>1949.5296255762491</v>
      </c>
      <c r="AX158" s="45">
        <f>ВОВЛЕЧЁННОСТЬ!AX66/'АКТИВНОСТЬ БАЗЫ'!AX146</f>
        <v>1934.0465502494658</v>
      </c>
      <c r="AY158" s="45">
        <f>ВОВЛЕЧЁННОСТЬ!AY66/'АКТИВНОСТЬ БАЗЫ'!AY146</f>
        <v>1977.9931614064817</v>
      </c>
      <c r="AZ158" s="45">
        <f>ВОВЛЕЧЁННОСТЬ!AZ66/'АКТИВНОСТЬ БАЗЫ'!AZ146</f>
        <v>2047.4610820173189</v>
      </c>
      <c r="BA158" s="45">
        <f>ВОВЛЕЧЁННОСТЬ!BA66/'АКТИВНОСТЬ БАЗЫ'!BA146</f>
        <v>1969.5342104795734</v>
      </c>
      <c r="BB158" s="45">
        <f>ВОВЛЕЧЁННОСТЬ!BB66/'АКТИВНОСТЬ БАЗЫ'!BB146</f>
        <v>1866.6609803539832</v>
      </c>
      <c r="BC158" s="45">
        <f>ВОВЛЕЧЁННОСТЬ!BC66/'АКТИВНОСТЬ БАЗЫ'!BC146</f>
        <v>1905.2739747855001</v>
      </c>
      <c r="BD158" s="45">
        <f>ВОВЛЕЧЁННОСТЬ!BD66/'АКТИВНОСТЬ БАЗЫ'!BD146</f>
        <v>1950.1755032908256</v>
      </c>
      <c r="BE158" s="45">
        <f>ВОВЛЕЧЁННОСТЬ!BE66/'АКТИВНОСТЬ БАЗЫ'!BE146</f>
        <v>1957.6333023962202</v>
      </c>
      <c r="BF158" s="45">
        <f>ВОВЛЕЧЁННОСТЬ!BF66/'АКТИВНОСТЬ БАЗЫ'!BF146</f>
        <v>2003.6158110754679</v>
      </c>
      <c r="BG158" s="45">
        <f>ВОВЛЕЧЁННОСТЬ!BG66/'АКТИВНОСТЬ БАЗЫ'!BG146</f>
        <v>2059.933660881175</v>
      </c>
      <c r="BH158" s="45">
        <f>ВОВЛЕЧЁННОСТЬ!BH66/'АКТИВНОСТЬ БАЗЫ'!BH146</f>
        <v>2006.4274663803817</v>
      </c>
      <c r="BI158" s="45">
        <f>ВОВЛЕЧЁННОСТЬ!BI66/'АКТИВНОСТЬ БАЗЫ'!BI146</f>
        <v>1962.7349390818879</v>
      </c>
      <c r="BJ158" s="45">
        <f>ВОВЛЕЧЁННОСТЬ!BJ66/'АКТИВНОСТЬ БАЗЫ'!BJ146</f>
        <v>2078.2908134528088</v>
      </c>
      <c r="BK158" s="45">
        <f>ВОВЛЕЧЁННОСТЬ!BK66/'АКТИВНОСТЬ БАЗЫ'!BK146</f>
        <v>1956.2898521489976</v>
      </c>
      <c r="BL158" s="45">
        <f>ВОВЛЕЧЁННОСТЬ!BL66/'АКТИВНОСТЬ БАЗЫ'!BL146</f>
        <v>1822.9014584143019</v>
      </c>
      <c r="BM158" s="45">
        <f>ВОВЛЕЧЁННОСТЬ!BM66/'АКТИВНОСТЬ БАЗЫ'!BM146</f>
        <v>2158.2322720812185</v>
      </c>
      <c r="BN158" s="45">
        <f>ВОВЛЕЧЁННОСТЬ!BN66/'АКТИВНОСТЬ БАЗЫ'!BN146</f>
        <v>2018.3398448534133</v>
      </c>
    </row>
    <row r="159" spans="1:67" s="41" customFormat="1" ht="46.5" customHeight="1" x14ac:dyDescent="0.35">
      <c r="A159" s="61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3"/>
    </row>
    <row r="160" spans="1:67" ht="26.25" customHeight="1" x14ac:dyDescent="0.3">
      <c r="A160" s="143" t="s">
        <v>385</v>
      </c>
      <c r="B160" s="145">
        <v>2020</v>
      </c>
      <c r="C160" s="146"/>
      <c r="D160" s="146"/>
      <c r="E160" s="146"/>
      <c r="F160" s="146"/>
      <c r="G160" s="147"/>
      <c r="H160" s="148">
        <v>2021</v>
      </c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2">
        <v>2022</v>
      </c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>
        <v>2023</v>
      </c>
      <c r="AG160" s="142"/>
      <c r="AH160" s="142"/>
      <c r="AI160" s="142"/>
      <c r="AJ160" s="142"/>
      <c r="AK160" s="142"/>
      <c r="AL160" s="142"/>
      <c r="AM160" s="142"/>
      <c r="AN160" s="142"/>
      <c r="AO160" s="142"/>
      <c r="AP160" s="142"/>
      <c r="AQ160" s="142"/>
      <c r="AR160" s="162">
        <v>2024</v>
      </c>
      <c r="AS160" s="163"/>
      <c r="AT160" s="163"/>
      <c r="AU160" s="163"/>
      <c r="AV160" s="163"/>
      <c r="AW160" s="163"/>
      <c r="AX160" s="163"/>
      <c r="AY160" s="163"/>
      <c r="AZ160" s="163"/>
      <c r="BA160" s="163"/>
      <c r="BB160" s="163"/>
      <c r="BC160" s="163"/>
      <c r="BD160" s="162">
        <v>2025</v>
      </c>
      <c r="BE160" s="163"/>
      <c r="BF160" s="163"/>
      <c r="BG160" s="163"/>
      <c r="BH160" s="163"/>
      <c r="BI160" s="163"/>
      <c r="BJ160" s="163"/>
      <c r="BK160" s="163"/>
      <c r="BL160" s="163"/>
      <c r="BM160" s="163"/>
      <c r="BN160" s="163"/>
      <c r="BO160" s="163"/>
    </row>
    <row r="161" spans="1:67" ht="26.25" customHeight="1" x14ac:dyDescent="0.3">
      <c r="A161" s="144"/>
      <c r="B161" s="43">
        <v>44013</v>
      </c>
      <c r="C161" s="43">
        <v>44044</v>
      </c>
      <c r="D161" s="43">
        <v>44075</v>
      </c>
      <c r="E161" s="43">
        <v>44105</v>
      </c>
      <c r="F161" s="43">
        <v>44136</v>
      </c>
      <c r="G161" s="43">
        <v>44166</v>
      </c>
      <c r="H161" s="43">
        <v>44197</v>
      </c>
      <c r="I161" s="43">
        <v>44228</v>
      </c>
      <c r="J161" s="43">
        <v>44256</v>
      </c>
      <c r="K161" s="43">
        <v>44287</v>
      </c>
      <c r="L161" s="43">
        <v>44317</v>
      </c>
      <c r="M161" s="43">
        <v>44348</v>
      </c>
      <c r="N161" s="43">
        <v>44378</v>
      </c>
      <c r="O161" s="43">
        <v>44409</v>
      </c>
      <c r="P161" s="43">
        <v>44440</v>
      </c>
      <c r="Q161" s="43">
        <v>44470</v>
      </c>
      <c r="R161" s="43">
        <v>44501</v>
      </c>
      <c r="S161" s="43">
        <v>44531</v>
      </c>
      <c r="T161" s="18">
        <v>44562</v>
      </c>
      <c r="U161" s="18">
        <v>44593</v>
      </c>
      <c r="V161" s="18">
        <v>44621</v>
      </c>
      <c r="W161" s="18">
        <v>44652</v>
      </c>
      <c r="X161" s="18">
        <v>44682</v>
      </c>
      <c r="Y161" s="18">
        <v>44713</v>
      </c>
      <c r="Z161" s="18">
        <v>44743</v>
      </c>
      <c r="AA161" s="18">
        <v>44774</v>
      </c>
      <c r="AB161" s="18">
        <v>44805</v>
      </c>
      <c r="AC161" s="18">
        <v>44835</v>
      </c>
      <c r="AD161" s="18">
        <v>44866</v>
      </c>
      <c r="AE161" s="18">
        <v>44896</v>
      </c>
      <c r="AF161" s="18">
        <v>44927</v>
      </c>
      <c r="AG161" s="18">
        <v>44958</v>
      </c>
      <c r="AH161" s="18">
        <v>44986</v>
      </c>
      <c r="AI161" s="18">
        <v>45017</v>
      </c>
      <c r="AJ161" s="18">
        <v>45047</v>
      </c>
      <c r="AK161" s="18">
        <v>45078</v>
      </c>
      <c r="AL161" s="18">
        <v>45108</v>
      </c>
      <c r="AM161" s="18">
        <v>45139</v>
      </c>
      <c r="AN161" s="18">
        <v>45170</v>
      </c>
      <c r="AO161" s="18">
        <v>45200</v>
      </c>
      <c r="AP161" s="18">
        <v>45231</v>
      </c>
      <c r="AQ161" s="18">
        <v>45261</v>
      </c>
      <c r="AR161" s="18">
        <v>45292</v>
      </c>
      <c r="AS161" s="18">
        <v>45323</v>
      </c>
      <c r="AT161" s="18">
        <v>45352</v>
      </c>
      <c r="AU161" s="18">
        <v>45383</v>
      </c>
      <c r="AV161" s="18">
        <v>45413</v>
      </c>
      <c r="AW161" s="18">
        <v>45444</v>
      </c>
      <c r="AX161" s="18">
        <v>45474</v>
      </c>
      <c r="AY161" s="18">
        <v>45505</v>
      </c>
      <c r="AZ161" s="18">
        <v>45536</v>
      </c>
      <c r="BA161" s="18">
        <v>45566</v>
      </c>
      <c r="BB161" s="18">
        <v>45597</v>
      </c>
      <c r="BC161" s="18">
        <v>45627</v>
      </c>
      <c r="BD161" s="18">
        <v>45658</v>
      </c>
      <c r="BE161" s="18">
        <v>45689</v>
      </c>
      <c r="BF161" s="18">
        <v>45717</v>
      </c>
      <c r="BG161" s="18">
        <v>45748</v>
      </c>
      <c r="BH161" s="18">
        <v>45778</v>
      </c>
      <c r="BI161" s="18">
        <v>45809</v>
      </c>
      <c r="BJ161" s="18">
        <v>45839</v>
      </c>
      <c r="BK161" s="18">
        <v>45870</v>
      </c>
      <c r="BL161" s="18">
        <v>45901</v>
      </c>
      <c r="BM161" s="18">
        <v>45931</v>
      </c>
      <c r="BN161" s="18">
        <v>45962</v>
      </c>
      <c r="BO161" s="18">
        <v>45992</v>
      </c>
    </row>
    <row r="162" spans="1:67" s="46" customFormat="1" ht="27" customHeight="1" x14ac:dyDescent="0.3">
      <c r="A162" s="23" t="s">
        <v>330</v>
      </c>
      <c r="B162" s="44">
        <v>285</v>
      </c>
      <c r="C162" s="44">
        <v>336</v>
      </c>
      <c r="D162" s="44">
        <v>436</v>
      </c>
      <c r="E162" s="44">
        <v>598</v>
      </c>
      <c r="F162" s="44">
        <v>768</v>
      </c>
      <c r="G162" s="44">
        <v>770</v>
      </c>
      <c r="H162" s="44">
        <v>659</v>
      </c>
      <c r="I162" s="44">
        <v>643</v>
      </c>
      <c r="J162" s="44">
        <v>860</v>
      </c>
      <c r="K162" s="44">
        <v>864</v>
      </c>
      <c r="L162" s="44">
        <v>711</v>
      </c>
      <c r="M162" s="44">
        <v>765</v>
      </c>
      <c r="N162" s="44">
        <v>1320</v>
      </c>
      <c r="O162" s="44">
        <v>1340</v>
      </c>
      <c r="P162" s="44">
        <v>1654</v>
      </c>
      <c r="Q162" s="44">
        <v>1912</v>
      </c>
      <c r="R162" s="44">
        <v>1624</v>
      </c>
      <c r="S162" s="44">
        <v>1989</v>
      </c>
      <c r="T162" s="45">
        <v>106</v>
      </c>
      <c r="U162" s="45">
        <v>1976</v>
      </c>
      <c r="V162" s="45">
        <v>2829</v>
      </c>
      <c r="W162" s="45">
        <v>2178</v>
      </c>
      <c r="X162" s="45">
        <v>2387</v>
      </c>
      <c r="Y162" s="45">
        <v>2331</v>
      </c>
      <c r="Z162" s="45">
        <v>2356</v>
      </c>
      <c r="AA162" s="45">
        <v>3042</v>
      </c>
      <c r="AB162" s="45">
        <v>3334</v>
      </c>
      <c r="AC162" s="45">
        <v>3587</v>
      </c>
      <c r="AD162" s="45">
        <v>3830</v>
      </c>
      <c r="AE162" s="45">
        <v>4303</v>
      </c>
      <c r="AF162" s="45">
        <v>3795</v>
      </c>
      <c r="AG162" s="45">
        <v>4390</v>
      </c>
      <c r="AH162" s="45">
        <v>4512</v>
      </c>
      <c r="AI162" s="45">
        <v>4121</v>
      </c>
      <c r="AJ162" s="45">
        <v>3888</v>
      </c>
      <c r="AK162" s="45">
        <v>4001</v>
      </c>
      <c r="AL162" s="45">
        <v>3724</v>
      </c>
      <c r="AM162" s="45">
        <v>4009</v>
      </c>
      <c r="AN162" s="45">
        <v>3979</v>
      </c>
      <c r="AO162" s="45">
        <v>4591</v>
      </c>
      <c r="AP162" s="45">
        <v>4337</v>
      </c>
      <c r="AQ162" s="45">
        <v>4709</v>
      </c>
      <c r="AR162" s="45">
        <v>4737</v>
      </c>
      <c r="AS162" s="45">
        <v>4858</v>
      </c>
      <c r="AT162" s="45">
        <v>5183</v>
      </c>
      <c r="AU162" s="45">
        <v>4906</v>
      </c>
      <c r="AV162" s="45">
        <v>4797</v>
      </c>
      <c r="AW162" s="45">
        <v>4593</v>
      </c>
      <c r="AX162" s="45">
        <v>4571</v>
      </c>
      <c r="AY162" s="45">
        <v>4258</v>
      </c>
      <c r="AZ162" s="45">
        <v>4766</v>
      </c>
      <c r="BA162" s="45">
        <v>5131</v>
      </c>
      <c r="BB162" s="45">
        <v>5596</v>
      </c>
      <c r="BC162" s="45">
        <v>5902</v>
      </c>
      <c r="BD162" s="45">
        <v>5243</v>
      </c>
      <c r="BE162" s="45">
        <v>6052</v>
      </c>
      <c r="BF162" s="45">
        <v>6164</v>
      </c>
      <c r="BG162" s="45">
        <v>5968</v>
      </c>
      <c r="BH162" s="45">
        <v>4694</v>
      </c>
      <c r="BI162" s="45">
        <v>4342</v>
      </c>
      <c r="BJ162" s="45">
        <v>3829</v>
      </c>
      <c r="BK162" s="45">
        <v>4075</v>
      </c>
      <c r="BL162" s="45">
        <v>5237</v>
      </c>
      <c r="BM162" s="45">
        <v>5025</v>
      </c>
      <c r="BN162" s="45">
        <v>4913</v>
      </c>
    </row>
    <row r="163" spans="1:67" s="49" customFormat="1" ht="43.5" customHeight="1" x14ac:dyDescent="0.35">
      <c r="A163" s="47" t="s">
        <v>383</v>
      </c>
      <c r="B163" s="60">
        <f t="shared" ref="B163:BM163" si="32">+B162/B32</f>
        <v>2.6068106357873939E-3</v>
      </c>
      <c r="C163" s="60">
        <f t="shared" si="32"/>
        <v>2.4472137451838688E-3</v>
      </c>
      <c r="D163" s="60">
        <f t="shared" si="32"/>
        <v>2.7349312189889536E-3</v>
      </c>
      <c r="E163" s="60">
        <f t="shared" si="32"/>
        <v>3.5229937198807603E-3</v>
      </c>
      <c r="F163" s="60">
        <f t="shared" si="32"/>
        <v>4.6270356245594378E-3</v>
      </c>
      <c r="G163" s="60">
        <f t="shared" si="32"/>
        <v>4.4041272964378047E-3</v>
      </c>
      <c r="H163" s="60">
        <f t="shared" si="32"/>
        <v>4.1404095172873096E-3</v>
      </c>
      <c r="I163" s="60">
        <f t="shared" si="32"/>
        <v>4.0501130630318533E-3</v>
      </c>
      <c r="J163" s="60">
        <f t="shared" si="32"/>
        <v>4.8980521699510194E-3</v>
      </c>
      <c r="K163" s="60">
        <f t="shared" si="32"/>
        <v>5.0834892505383557E-3</v>
      </c>
      <c r="L163" s="60">
        <f t="shared" si="32"/>
        <v>4.5009115770282592E-3</v>
      </c>
      <c r="M163" s="60">
        <f t="shared" si="32"/>
        <v>4.8410980749515886E-3</v>
      </c>
      <c r="N163" s="60">
        <f t="shared" si="32"/>
        <v>8.5870972358654436E-3</v>
      </c>
      <c r="O163" s="60">
        <f t="shared" si="32"/>
        <v>8.7748593730559432E-3</v>
      </c>
      <c r="P163" s="60">
        <f t="shared" si="32"/>
        <v>9.5871830838965468E-3</v>
      </c>
      <c r="Q163" s="60">
        <f t="shared" si="32"/>
        <v>1.088404394603518E-2</v>
      </c>
      <c r="R163" s="60">
        <f t="shared" si="32"/>
        <v>1.009981653658385E-2</v>
      </c>
      <c r="S163" s="60">
        <f t="shared" si="32"/>
        <v>1.1295103751405499E-2</v>
      </c>
      <c r="T163" s="48">
        <f t="shared" si="32"/>
        <v>6.3226206666189483E-4</v>
      </c>
      <c r="U163" s="48">
        <f t="shared" si="32"/>
        <v>1.2228782196477418E-2</v>
      </c>
      <c r="V163" s="48">
        <f t="shared" si="32"/>
        <v>1.7055011303692538E-2</v>
      </c>
      <c r="W163" s="48">
        <f t="shared" si="32"/>
        <v>1.445476084604817E-2</v>
      </c>
      <c r="X163" s="48">
        <f t="shared" si="32"/>
        <v>1.6367251782775646E-2</v>
      </c>
      <c r="Y163" s="48">
        <f t="shared" si="32"/>
        <v>1.5926917926152667E-2</v>
      </c>
      <c r="Z163" s="48">
        <f t="shared" si="32"/>
        <v>1.6860123946242252E-2</v>
      </c>
      <c r="AA163" s="48">
        <f t="shared" si="32"/>
        <v>2.0200142104878714E-2</v>
      </c>
      <c r="AB163" s="48">
        <f t="shared" si="32"/>
        <v>2.0364533704708154E-2</v>
      </c>
      <c r="AC163" s="48">
        <f t="shared" si="32"/>
        <v>2.1989137231342642E-2</v>
      </c>
      <c r="AD163" s="48">
        <f t="shared" si="32"/>
        <v>2.2889038959176232E-2</v>
      </c>
      <c r="AE163" s="48">
        <f t="shared" si="32"/>
        <v>2.3041992867317104E-2</v>
      </c>
      <c r="AF163" s="48">
        <f t="shared" si="32"/>
        <v>2.3524817287486285E-2</v>
      </c>
      <c r="AG163" s="48">
        <f t="shared" si="32"/>
        <v>2.6680928909606959E-2</v>
      </c>
      <c r="AH163" s="48">
        <f t="shared" si="32"/>
        <v>2.6416243179316644E-2</v>
      </c>
      <c r="AI163" s="48">
        <f t="shared" si="32"/>
        <v>2.4698979316627609E-2</v>
      </c>
      <c r="AJ163" s="48">
        <f t="shared" si="32"/>
        <v>2.4186775656458204E-2</v>
      </c>
      <c r="AK163" s="48">
        <f t="shared" si="32"/>
        <v>2.6338310029754852E-2</v>
      </c>
      <c r="AL163" s="48">
        <f t="shared" si="32"/>
        <v>2.5384793663344739E-2</v>
      </c>
      <c r="AM163" s="48">
        <f t="shared" si="32"/>
        <v>2.6553361725802926E-2</v>
      </c>
      <c r="AN163" s="48">
        <f t="shared" si="32"/>
        <v>2.4386656288496778E-2</v>
      </c>
      <c r="AO163" s="48">
        <f t="shared" si="32"/>
        <v>2.7208021951320695E-2</v>
      </c>
      <c r="AP163" s="48">
        <f t="shared" si="32"/>
        <v>2.6069341924935683E-2</v>
      </c>
      <c r="AQ163" s="48">
        <f t="shared" si="32"/>
        <v>2.623412943804701E-2</v>
      </c>
      <c r="AR163" s="48">
        <f t="shared" si="32"/>
        <v>2.8907236878238103E-2</v>
      </c>
      <c r="AS163" s="48">
        <f t="shared" si="32"/>
        <v>2.9542151383762153E-2</v>
      </c>
      <c r="AT163" s="48">
        <f t="shared" si="32"/>
        <v>3.0146340328509609E-2</v>
      </c>
      <c r="AU163" s="48">
        <f t="shared" si="32"/>
        <v>3.0177398321974264E-2</v>
      </c>
      <c r="AV163" s="48">
        <f t="shared" si="32"/>
        <v>3.0274343487892156E-2</v>
      </c>
      <c r="AW163" s="48">
        <f t="shared" si="32"/>
        <v>3.164857881136951E-2</v>
      </c>
      <c r="AX163" s="48">
        <f t="shared" si="32"/>
        <v>3.0882213844636318E-2</v>
      </c>
      <c r="AY163" s="48">
        <f t="shared" si="32"/>
        <v>2.9302264766400805E-2</v>
      </c>
      <c r="AZ163" s="48">
        <f t="shared" si="32"/>
        <v>3.0860280500912989E-2</v>
      </c>
      <c r="BA163" s="48">
        <f t="shared" si="32"/>
        <v>3.2202996240577909E-2</v>
      </c>
      <c r="BB163" s="48">
        <f t="shared" si="32"/>
        <v>3.6101595411820113E-2</v>
      </c>
      <c r="BC163" s="48">
        <f t="shared" si="32"/>
        <v>3.6950546870597956E-2</v>
      </c>
      <c r="BD163" s="48">
        <f t="shared" si="32"/>
        <v>3.6085702683542907E-2</v>
      </c>
      <c r="BE163" s="48">
        <f t="shared" si="32"/>
        <v>3.9476344850528679E-2</v>
      </c>
      <c r="BF163" s="48">
        <f t="shared" si="32"/>
        <v>3.8921021392670424E-2</v>
      </c>
      <c r="BG163" s="48">
        <f t="shared" si="32"/>
        <v>3.9984724334537071E-2</v>
      </c>
      <c r="BH163" s="48">
        <f t="shared" si="32"/>
        <v>3.4792018737584869E-2</v>
      </c>
      <c r="BI163" s="48">
        <f t="shared" si="32"/>
        <v>3.4556032184383731E-2</v>
      </c>
      <c r="BJ163" s="48">
        <f t="shared" si="32"/>
        <v>3.1087872563267758E-2</v>
      </c>
      <c r="BK163" s="48">
        <f t="shared" si="32"/>
        <v>3.2261384508201915E-2</v>
      </c>
      <c r="BL163" s="48">
        <f t="shared" si="32"/>
        <v>3.4274906082699584E-2</v>
      </c>
      <c r="BM163" s="48">
        <f t="shared" si="32"/>
        <v>3.5409766753576211E-2</v>
      </c>
      <c r="BN163" s="48">
        <f t="shared" ref="BN163" si="33">+BN162/BN32</f>
        <v>3.7051002631956022E-2</v>
      </c>
    </row>
    <row r="164" spans="1:67" s="46" customFormat="1" ht="35.25" customHeight="1" x14ac:dyDescent="0.3">
      <c r="A164" s="23" t="s">
        <v>340</v>
      </c>
      <c r="B164" s="44"/>
      <c r="C164" s="44"/>
      <c r="D164" s="44"/>
      <c r="E164" s="44"/>
      <c r="F164" s="44"/>
      <c r="G164" s="44"/>
      <c r="H164" s="44">
        <v>201</v>
      </c>
      <c r="I164" s="44">
        <v>224</v>
      </c>
      <c r="J164" s="44">
        <v>337</v>
      </c>
      <c r="K164" s="44">
        <v>304</v>
      </c>
      <c r="L164" s="44">
        <v>280</v>
      </c>
      <c r="M164" s="44">
        <v>300</v>
      </c>
      <c r="N164" s="44">
        <v>509</v>
      </c>
      <c r="O164" s="44">
        <v>508</v>
      </c>
      <c r="P164" s="44">
        <v>676</v>
      </c>
      <c r="Q164" s="44">
        <v>743</v>
      </c>
      <c r="R164" s="44">
        <v>571</v>
      </c>
      <c r="S164" s="44">
        <v>868</v>
      </c>
      <c r="T164" s="45">
        <v>14</v>
      </c>
      <c r="U164" s="45">
        <v>816</v>
      </c>
      <c r="V164" s="45">
        <v>1400</v>
      </c>
      <c r="W164" s="45">
        <v>935</v>
      </c>
      <c r="X164" s="45">
        <v>847</v>
      </c>
      <c r="Y164" s="45">
        <v>824</v>
      </c>
      <c r="Z164" s="45">
        <v>842</v>
      </c>
      <c r="AA164" s="45">
        <v>1311</v>
      </c>
      <c r="AB164" s="45">
        <v>1569</v>
      </c>
      <c r="AC164" s="45">
        <v>1636</v>
      </c>
      <c r="AD164" s="45">
        <v>1758</v>
      </c>
      <c r="AE164" s="45">
        <v>2080</v>
      </c>
      <c r="AF164" s="45">
        <v>1613</v>
      </c>
      <c r="AG164" s="45">
        <v>1902</v>
      </c>
      <c r="AH164" s="45">
        <v>2129</v>
      </c>
      <c r="AI164" s="45">
        <v>1833</v>
      </c>
      <c r="AJ164" s="45">
        <v>1689</v>
      </c>
      <c r="AK164" s="45">
        <v>1726</v>
      </c>
      <c r="AL164" s="45">
        <v>1597</v>
      </c>
      <c r="AM164" s="45">
        <v>1675</v>
      </c>
      <c r="AN164" s="45">
        <v>1857</v>
      </c>
      <c r="AO164" s="45">
        <v>1872</v>
      </c>
      <c r="AP164" s="45">
        <v>1927</v>
      </c>
      <c r="AQ164" s="45">
        <v>2272</v>
      </c>
      <c r="AR164" s="45">
        <v>2218</v>
      </c>
      <c r="AS164" s="45">
        <v>2220</v>
      </c>
      <c r="AT164" s="45">
        <v>2347</v>
      </c>
      <c r="AU164" s="45">
        <v>2133</v>
      </c>
      <c r="AV164" s="45">
        <v>1973</v>
      </c>
      <c r="AW164" s="45">
        <v>1787</v>
      </c>
      <c r="AX164" s="45">
        <v>1942</v>
      </c>
      <c r="AY164" s="45">
        <v>1806</v>
      </c>
      <c r="AZ164" s="45">
        <v>2224</v>
      </c>
      <c r="BA164" s="45">
        <v>2316</v>
      </c>
      <c r="BB164" s="45">
        <v>2254</v>
      </c>
      <c r="BC164" s="45">
        <v>1909</v>
      </c>
      <c r="BD164" s="45">
        <v>1909</v>
      </c>
      <c r="BE164" s="45">
        <v>1909</v>
      </c>
      <c r="BF164" s="45">
        <v>1909</v>
      </c>
      <c r="BG164" s="45">
        <v>1909</v>
      </c>
      <c r="BH164" s="45">
        <v>1909</v>
      </c>
      <c r="BI164" s="45">
        <v>1909</v>
      </c>
      <c r="BJ164" s="45">
        <v>1909</v>
      </c>
      <c r="BK164" s="45">
        <v>1909</v>
      </c>
      <c r="BL164" s="45">
        <v>1909</v>
      </c>
      <c r="BM164" s="165">
        <v>1909</v>
      </c>
      <c r="BN164" s="45">
        <v>1909</v>
      </c>
    </row>
    <row r="165" spans="1:67" s="49" customFormat="1" ht="43.5" customHeight="1" x14ac:dyDescent="0.35">
      <c r="A165" s="47" t="s">
        <v>341</v>
      </c>
      <c r="B165" s="60"/>
      <c r="C165" s="60"/>
      <c r="D165" s="60"/>
      <c r="E165" s="60"/>
      <c r="F165" s="60"/>
      <c r="G165" s="60"/>
      <c r="H165" s="60">
        <f t="shared" ref="H165:BN165" si="34">+H164/H162</f>
        <v>0.30500758725341426</v>
      </c>
      <c r="I165" s="60">
        <f t="shared" si="34"/>
        <v>0.34836702954898913</v>
      </c>
      <c r="J165" s="60">
        <f t="shared" si="34"/>
        <v>0.39186046511627909</v>
      </c>
      <c r="K165" s="60">
        <f t="shared" si="34"/>
        <v>0.35185185185185186</v>
      </c>
      <c r="L165" s="60">
        <f t="shared" si="34"/>
        <v>0.39381153305203936</v>
      </c>
      <c r="M165" s="60">
        <f t="shared" si="34"/>
        <v>0.39215686274509803</v>
      </c>
      <c r="N165" s="60">
        <f t="shared" si="34"/>
        <v>0.38560606060606062</v>
      </c>
      <c r="O165" s="60">
        <f t="shared" si="34"/>
        <v>0.37910447761194027</v>
      </c>
      <c r="P165" s="60">
        <f t="shared" si="34"/>
        <v>0.40870616686819833</v>
      </c>
      <c r="Q165" s="60">
        <f t="shared" si="34"/>
        <v>0.38859832635983266</v>
      </c>
      <c r="R165" s="60">
        <f t="shared" si="34"/>
        <v>0.35160098522167488</v>
      </c>
      <c r="S165" s="60">
        <f t="shared" si="34"/>
        <v>0.43640020110608346</v>
      </c>
      <c r="T165" s="48">
        <f t="shared" si="34"/>
        <v>0.13207547169811321</v>
      </c>
      <c r="U165" s="48">
        <f t="shared" si="34"/>
        <v>0.41295546558704455</v>
      </c>
      <c r="V165" s="48">
        <f t="shared" si="34"/>
        <v>0.4948745139625309</v>
      </c>
      <c r="W165" s="48">
        <f t="shared" si="34"/>
        <v>0.42929292929292928</v>
      </c>
      <c r="X165" s="48">
        <f t="shared" si="34"/>
        <v>0.35483870967741937</v>
      </c>
      <c r="Y165" s="48">
        <f t="shared" si="34"/>
        <v>0.3534963534963535</v>
      </c>
      <c r="Z165" s="48">
        <f t="shared" si="34"/>
        <v>0.35738539898132426</v>
      </c>
      <c r="AA165" s="48">
        <f t="shared" si="34"/>
        <v>0.43096646942800787</v>
      </c>
      <c r="AB165" s="48">
        <f t="shared" si="34"/>
        <v>0.47060587882423516</v>
      </c>
      <c r="AC165" s="48">
        <f t="shared" si="34"/>
        <v>0.45609144131586282</v>
      </c>
      <c r="AD165" s="48">
        <f t="shared" si="34"/>
        <v>0.45900783289817232</v>
      </c>
      <c r="AE165" s="48">
        <f t="shared" si="34"/>
        <v>0.48338368580060426</v>
      </c>
      <c r="AF165" s="48">
        <f t="shared" si="34"/>
        <v>0.42503293807641634</v>
      </c>
      <c r="AG165" s="48">
        <f t="shared" si="34"/>
        <v>0.43325740318906608</v>
      </c>
      <c r="AH165" s="48">
        <f t="shared" si="34"/>
        <v>0.47185283687943264</v>
      </c>
      <c r="AI165" s="48">
        <f t="shared" si="34"/>
        <v>0.44479495268138802</v>
      </c>
      <c r="AJ165" s="48">
        <f t="shared" si="34"/>
        <v>0.43441358024691357</v>
      </c>
      <c r="AK165" s="48">
        <f t="shared" si="34"/>
        <v>0.43139215196200947</v>
      </c>
      <c r="AL165" s="48">
        <f t="shared" si="34"/>
        <v>0.42883995703544575</v>
      </c>
      <c r="AM165" s="48">
        <f t="shared" si="34"/>
        <v>0.41780992766275882</v>
      </c>
      <c r="AN165" s="48">
        <f t="shared" si="34"/>
        <v>0.46670017592359891</v>
      </c>
      <c r="AO165" s="48">
        <f t="shared" si="34"/>
        <v>0.40775430189501199</v>
      </c>
      <c r="AP165" s="48">
        <f t="shared" si="34"/>
        <v>0.44431634770578743</v>
      </c>
      <c r="AQ165" s="48">
        <f t="shared" si="34"/>
        <v>0.48248035676364409</v>
      </c>
      <c r="AR165" s="48">
        <f t="shared" si="34"/>
        <v>0.46822883681655059</v>
      </c>
      <c r="AS165" s="48">
        <f t="shared" si="34"/>
        <v>0.45697818032111981</v>
      </c>
      <c r="AT165" s="48">
        <f t="shared" si="34"/>
        <v>0.45282654833108238</v>
      </c>
      <c r="AU165" s="48">
        <f t="shared" si="34"/>
        <v>0.43477374643293926</v>
      </c>
      <c r="AV165" s="48">
        <f t="shared" si="34"/>
        <v>0.41129872837189912</v>
      </c>
      <c r="AW165" s="48">
        <f t="shared" si="34"/>
        <v>0.38907032440670586</v>
      </c>
      <c r="AX165" s="48">
        <f t="shared" si="34"/>
        <v>0.42485232990592869</v>
      </c>
      <c r="AY165" s="48">
        <f t="shared" si="34"/>
        <v>0.42414279004227334</v>
      </c>
      <c r="AZ165" s="48">
        <f t="shared" si="34"/>
        <v>0.46663869072597564</v>
      </c>
      <c r="BA165" s="48">
        <f t="shared" si="34"/>
        <v>0.45137400116936272</v>
      </c>
      <c r="BB165" s="48">
        <f t="shared" si="34"/>
        <v>0.40278770550393139</v>
      </c>
      <c r="BC165" s="48">
        <f t="shared" si="34"/>
        <v>0.32344967807522873</v>
      </c>
      <c r="BD165" s="48">
        <f t="shared" si="34"/>
        <v>0.364104520312798</v>
      </c>
      <c r="BE165" s="48">
        <f t="shared" si="34"/>
        <v>0.31543291473892926</v>
      </c>
      <c r="BF165" s="48">
        <f t="shared" si="34"/>
        <v>0.30970149253731344</v>
      </c>
      <c r="BG165" s="48">
        <f t="shared" si="34"/>
        <v>0.31987265415549598</v>
      </c>
      <c r="BH165" s="48">
        <f t="shared" si="34"/>
        <v>0.40668939071154664</v>
      </c>
      <c r="BI165" s="48">
        <f t="shared" si="34"/>
        <v>0.4396591432519576</v>
      </c>
      <c r="BJ165" s="48">
        <f t="shared" si="34"/>
        <v>0.49856359362757902</v>
      </c>
      <c r="BK165" s="48">
        <f t="shared" si="34"/>
        <v>0.46846625766871164</v>
      </c>
      <c r="BL165" s="48">
        <f t="shared" si="34"/>
        <v>0.36452167271338554</v>
      </c>
      <c r="BM165" s="48">
        <f t="shared" si="34"/>
        <v>0.37990049751243782</v>
      </c>
      <c r="BN165" s="48">
        <f t="shared" si="34"/>
        <v>0.38856096071646651</v>
      </c>
    </row>
    <row r="166" spans="1:67" s="46" customFormat="1" ht="35.25" customHeight="1" x14ac:dyDescent="0.3">
      <c r="A166" s="23" t="s">
        <v>342</v>
      </c>
      <c r="B166" s="44"/>
      <c r="C166" s="44"/>
      <c r="D166" s="44"/>
      <c r="E166" s="44"/>
      <c r="F166" s="44"/>
      <c r="G166" s="44"/>
      <c r="H166" s="44">
        <v>387679.89999999991</v>
      </c>
      <c r="I166" s="44">
        <v>461161.7200000002</v>
      </c>
      <c r="J166" s="44">
        <v>771018.51</v>
      </c>
      <c r="K166" s="44">
        <v>712821.06000000017</v>
      </c>
      <c r="L166" s="44">
        <v>621350.39000000025</v>
      </c>
      <c r="M166" s="44">
        <v>757797.20000000007</v>
      </c>
      <c r="N166" s="44">
        <v>1187808.9740000009</v>
      </c>
      <c r="O166" s="44">
        <v>1116360.8209999991</v>
      </c>
      <c r="P166" s="44">
        <v>1506034.9500000004</v>
      </c>
      <c r="Q166" s="44">
        <v>1515893.4480000006</v>
      </c>
      <c r="R166" s="44">
        <v>1153741.5350000008</v>
      </c>
      <c r="S166" s="44">
        <v>1924704.3549999972</v>
      </c>
      <c r="T166" s="45">
        <v>28146.540999999997</v>
      </c>
      <c r="U166" s="45">
        <v>1724437.767</v>
      </c>
      <c r="V166" s="45">
        <v>4492737.3830000004</v>
      </c>
      <c r="W166" s="45">
        <v>1963859.8750000005</v>
      </c>
      <c r="X166" s="45">
        <v>1796903.5350000011</v>
      </c>
      <c r="Y166" s="45">
        <v>1891322.4239999987</v>
      </c>
      <c r="Z166" s="45">
        <v>1990630.4550000001</v>
      </c>
      <c r="AA166" s="45">
        <v>3044159.5290000034</v>
      </c>
      <c r="AB166" s="45">
        <v>3758409.0910000051</v>
      </c>
      <c r="AC166" s="45">
        <v>4189938.7959999954</v>
      </c>
      <c r="AD166" s="45">
        <v>4358846.6149999928</v>
      </c>
      <c r="AE166" s="45">
        <v>5459800.1690000081</v>
      </c>
      <c r="AF166" s="45">
        <v>3865661.6720000003</v>
      </c>
      <c r="AG166" s="45">
        <v>5008520.2750000004</v>
      </c>
      <c r="AH166" s="45">
        <v>5620545.1569999913</v>
      </c>
      <c r="AI166" s="45">
        <v>4639283.7219999917</v>
      </c>
      <c r="AJ166" s="45">
        <v>4295772.6980000045</v>
      </c>
      <c r="AK166" s="45">
        <v>4263820.887000001</v>
      </c>
      <c r="AL166" s="45">
        <v>4083541.0020000022</v>
      </c>
      <c r="AM166" s="45">
        <v>4707884.0659999931</v>
      </c>
      <c r="AN166" s="45">
        <v>4532624.730999996</v>
      </c>
      <c r="AO166" s="45">
        <v>4786242.812000013</v>
      </c>
      <c r="AP166" s="45">
        <v>5050140.5119999954</v>
      </c>
      <c r="AQ166" s="45">
        <v>6210254.6769999936</v>
      </c>
      <c r="AR166" s="45">
        <v>5923122.3010000037</v>
      </c>
      <c r="AS166" s="45">
        <v>5917793.0709999911</v>
      </c>
      <c r="AT166" s="45">
        <v>6797216.7040000036</v>
      </c>
      <c r="AU166" s="45">
        <v>6049152.2630000059</v>
      </c>
      <c r="AV166" s="45">
        <v>5335730.1149999946</v>
      </c>
      <c r="AW166" s="45">
        <v>4840482.5259999912</v>
      </c>
      <c r="AX166" s="45">
        <v>5209952.7560000056</v>
      </c>
      <c r="AY166" s="45">
        <v>4642322.9880000027</v>
      </c>
      <c r="AZ166" s="45">
        <v>6424199.1669999957</v>
      </c>
      <c r="BA166" s="45">
        <v>6718885.729999993</v>
      </c>
      <c r="BB166" s="45">
        <v>6641106.1689999951</v>
      </c>
      <c r="BC166" s="45">
        <v>5947389.6800000006</v>
      </c>
      <c r="BD166" s="45">
        <v>5947389.6800000006</v>
      </c>
      <c r="BE166" s="45">
        <v>5947389.6800000006</v>
      </c>
      <c r="BF166" s="45">
        <v>5947389.6800000006</v>
      </c>
      <c r="BG166" s="45">
        <v>5947389.6800000006</v>
      </c>
      <c r="BH166" s="45">
        <v>5947389.6800000006</v>
      </c>
      <c r="BI166" s="45">
        <v>5947389.6800000006</v>
      </c>
      <c r="BJ166" s="45">
        <v>5947389.6800000006</v>
      </c>
      <c r="BK166" s="45">
        <v>5947389.6800000006</v>
      </c>
      <c r="BL166" s="45">
        <v>5947389.6800000006</v>
      </c>
      <c r="BM166" s="165">
        <v>5947389.6800000006</v>
      </c>
      <c r="BN166" s="45">
        <v>5947389.6800000006</v>
      </c>
    </row>
    <row r="167" spans="1:67" s="49" customFormat="1" ht="43.5" customHeight="1" x14ac:dyDescent="0.35">
      <c r="A167" s="47" t="s">
        <v>343</v>
      </c>
      <c r="B167" s="60"/>
      <c r="C167" s="60"/>
      <c r="D167" s="60"/>
      <c r="E167" s="60"/>
      <c r="F167" s="60"/>
      <c r="G167" s="60"/>
      <c r="H167" s="60">
        <v>0.48221019677755889</v>
      </c>
      <c r="I167" s="60">
        <v>0.53727324351176342</v>
      </c>
      <c r="J167" s="60">
        <v>0.60793405144653623</v>
      </c>
      <c r="K167" s="60">
        <v>0.57066243057224619</v>
      </c>
      <c r="L167" s="60">
        <v>0.6050823292311549</v>
      </c>
      <c r="M167" s="60">
        <v>0.61648259099365077</v>
      </c>
      <c r="N167" s="60">
        <v>0.61157876375526421</v>
      </c>
      <c r="O167" s="60">
        <v>0.61257680336663645</v>
      </c>
      <c r="P167" s="60">
        <v>0.62652398787321661</v>
      </c>
      <c r="Q167" s="60">
        <v>0.61381647702885489</v>
      </c>
      <c r="R167" s="60">
        <v>0.56006190590851868</v>
      </c>
      <c r="S167" s="60">
        <v>0.74912259977864271</v>
      </c>
      <c r="T167" s="48">
        <v>0.19883552411428498</v>
      </c>
      <c r="U167" s="48">
        <v>0.66650370008340099</v>
      </c>
      <c r="V167" s="48">
        <v>0.80828500143664939</v>
      </c>
      <c r="W167" s="48">
        <v>0.70304378391186573</v>
      </c>
      <c r="X167" s="48">
        <v>0.57462411171510419</v>
      </c>
      <c r="Y167" s="48">
        <v>0.57186920600377222</v>
      </c>
      <c r="Z167" s="48">
        <v>0.56213545172852675</v>
      </c>
      <c r="AA167" s="48">
        <v>0.64968761988445478</v>
      </c>
      <c r="AB167" s="48">
        <v>0.70311213216441559</v>
      </c>
      <c r="AC167" s="48">
        <v>0.68678304955138725</v>
      </c>
      <c r="AD167" s="48">
        <v>0.69943972391535603</v>
      </c>
      <c r="AE167" s="48">
        <v>0.73833006576401328</v>
      </c>
      <c r="AF167" s="48">
        <v>0.67070196910261615</v>
      </c>
      <c r="AG167" s="48">
        <v>0.69110102840701593</v>
      </c>
      <c r="AH167" s="48">
        <v>0.72390161218526827</v>
      </c>
      <c r="AI167" s="48">
        <v>0.6938734369390237</v>
      </c>
      <c r="AJ167" s="48">
        <v>0.70070084366664809</v>
      </c>
      <c r="AK167" s="48">
        <v>0.68078485811490508</v>
      </c>
      <c r="AL167" s="48">
        <v>0.68314287015089314</v>
      </c>
      <c r="AM167" s="48">
        <v>0.6829311051970699</v>
      </c>
      <c r="AN167" s="48">
        <v>0.70729789571277701</v>
      </c>
      <c r="AO167" s="48">
        <v>0.67161719068928083</v>
      </c>
      <c r="AP167" s="48">
        <v>0.71263232295046208</v>
      </c>
      <c r="AQ167" s="48">
        <v>0.70731062368519781</v>
      </c>
      <c r="AR167" s="48">
        <v>0.68271035842919392</v>
      </c>
      <c r="AS167" s="48">
        <v>0.68903699746154068</v>
      </c>
      <c r="AT167" s="48">
        <v>0.69636792168881767</v>
      </c>
      <c r="AU167" s="48">
        <v>0.64702986042132704</v>
      </c>
      <c r="AV167" s="48">
        <v>0.63667606003783783</v>
      </c>
      <c r="AW167" s="48">
        <v>0.64145234300368958</v>
      </c>
      <c r="AX167" s="48">
        <v>0.69332310988751744</v>
      </c>
      <c r="AY167" s="48">
        <v>0.66990124337441947</v>
      </c>
      <c r="AZ167" s="48">
        <v>0.73960759982802016</v>
      </c>
      <c r="BA167" s="48">
        <v>0.71874973725046098</v>
      </c>
      <c r="BB167" s="48">
        <v>0.65833848081079127</v>
      </c>
      <c r="BC167" s="48">
        <v>0.54232075310597294</v>
      </c>
      <c r="BD167" s="48">
        <v>0.6291212177533867</v>
      </c>
      <c r="BE167" s="48">
        <v>0.52374286959983918</v>
      </c>
      <c r="BF167" s="48">
        <v>0.50283231054333899</v>
      </c>
      <c r="BG167" s="48">
        <v>0.51978465219643566</v>
      </c>
      <c r="BH167" s="48">
        <v>0.69118743635735136</v>
      </c>
      <c r="BI167" s="48">
        <v>0.8147665558114251</v>
      </c>
      <c r="BJ167" s="48">
        <v>0.8513928767254918</v>
      </c>
      <c r="BK167" s="48">
        <v>0.8279837267238549</v>
      </c>
      <c r="BL167" s="48">
        <v>0.72560373220052643</v>
      </c>
      <c r="BM167" s="48">
        <v>0.63039634902089148</v>
      </c>
      <c r="BN167" s="48">
        <v>0.64453985766824262</v>
      </c>
    </row>
    <row r="168" spans="1:67" s="46" customFormat="1" ht="30.75" customHeight="1" x14ac:dyDescent="0.3">
      <c r="A168" s="23" t="s">
        <v>358</v>
      </c>
      <c r="B168" s="44">
        <v>30133.54</v>
      </c>
      <c r="C168" s="44">
        <v>26536.5</v>
      </c>
      <c r="D168" s="44">
        <v>32912.31</v>
      </c>
      <c r="E168" s="44">
        <v>57704.390000000007</v>
      </c>
      <c r="F168" s="44">
        <v>83116.130000000019</v>
      </c>
      <c r="G168" s="44">
        <v>86678.87999999999</v>
      </c>
      <c r="H168" s="44">
        <v>63880.39</v>
      </c>
      <c r="I168" s="44">
        <v>76603.97</v>
      </c>
      <c r="J168" s="44">
        <v>109620.58000000002</v>
      </c>
      <c r="K168" s="44">
        <v>99364.55</v>
      </c>
      <c r="L168" s="44">
        <v>86542.02</v>
      </c>
      <c r="M168" s="44">
        <v>100225.62999999999</v>
      </c>
      <c r="N168" s="44">
        <v>224239.2</v>
      </c>
      <c r="O168" s="44">
        <v>249315.90999999997</v>
      </c>
      <c r="P168" s="44">
        <v>344178.04</v>
      </c>
      <c r="Q168" s="44">
        <v>222374.41999999998</v>
      </c>
      <c r="R168" s="44">
        <v>124635.51</v>
      </c>
      <c r="S168" s="44">
        <v>158501.80000000002</v>
      </c>
      <c r="T168" s="45">
        <v>11417</v>
      </c>
      <c r="U168" s="45">
        <v>167758.38000000003</v>
      </c>
      <c r="V168" s="45">
        <v>349682.5</v>
      </c>
      <c r="W168" s="45">
        <v>144831.01999999999</v>
      </c>
      <c r="X168" s="45">
        <v>159655.42000000001</v>
      </c>
      <c r="Y168" s="45">
        <v>246251.93</v>
      </c>
      <c r="Z168" s="45">
        <v>221205.02</v>
      </c>
      <c r="AA168" s="45">
        <v>547507.29000000015</v>
      </c>
      <c r="AB168" s="45">
        <v>775234.06</v>
      </c>
      <c r="AC168" s="45">
        <v>937353.1</v>
      </c>
      <c r="AD168" s="45">
        <v>925538.1</v>
      </c>
      <c r="AE168" s="45">
        <v>1050078.53</v>
      </c>
      <c r="AF168" s="45">
        <v>874179.13</v>
      </c>
      <c r="AG168" s="45">
        <v>1074909.0899999999</v>
      </c>
      <c r="AH168" s="45">
        <v>801091.51</v>
      </c>
      <c r="AI168" s="45">
        <v>655793.29</v>
      </c>
      <c r="AJ168" s="45">
        <v>615932</v>
      </c>
      <c r="AK168" s="45">
        <v>577761.99</v>
      </c>
      <c r="AL168" s="45">
        <v>564863.9</v>
      </c>
      <c r="AM168" s="45">
        <v>690890</v>
      </c>
      <c r="AN168" s="45">
        <v>611752</v>
      </c>
      <c r="AO168" s="45">
        <v>658876.28</v>
      </c>
      <c r="AP168" s="45">
        <v>672571</v>
      </c>
      <c r="AQ168" s="45">
        <v>774231.37</v>
      </c>
      <c r="AR168" s="45">
        <v>806053.5</v>
      </c>
      <c r="AS168" s="45">
        <v>800177.39999999979</v>
      </c>
      <c r="AT168" s="45">
        <v>887219.45999999985</v>
      </c>
      <c r="AU168" s="45">
        <v>867689.26000000013</v>
      </c>
      <c r="AV168" s="45">
        <v>724852.79</v>
      </c>
      <c r="AW168" s="45">
        <v>834192.65</v>
      </c>
      <c r="AX168" s="45">
        <v>689833.98999999987</v>
      </c>
      <c r="AY168" s="45">
        <v>607461.04</v>
      </c>
      <c r="AZ168" s="45">
        <v>811813.16999999981</v>
      </c>
      <c r="BA168" s="45">
        <v>893568.96000000008</v>
      </c>
      <c r="BB168" s="45">
        <v>930783.20000000007</v>
      </c>
      <c r="BC168" s="45">
        <v>1028049.49</v>
      </c>
      <c r="BD168" s="45">
        <v>815228.30999999994</v>
      </c>
      <c r="BE168" s="45">
        <v>3564753.7799999993</v>
      </c>
      <c r="BF168" s="45">
        <v>1347994.9500000002</v>
      </c>
      <c r="BG168" s="45">
        <v>1205610.97</v>
      </c>
      <c r="BH168" s="45">
        <v>908874.2</v>
      </c>
      <c r="BI168" s="45">
        <v>760998</v>
      </c>
      <c r="BJ168" s="45">
        <v>740252.28</v>
      </c>
      <c r="BK168" s="45">
        <v>710637</v>
      </c>
      <c r="BL168" s="45">
        <v>744779.33000000007</v>
      </c>
      <c r="BM168" s="45">
        <v>934563.39</v>
      </c>
      <c r="BN168" s="45">
        <v>891526</v>
      </c>
    </row>
    <row r="169" spans="1:67" s="46" customFormat="1" ht="30.75" customHeight="1" x14ac:dyDescent="0.3">
      <c r="A169" s="23" t="s">
        <v>366</v>
      </c>
      <c r="B169" s="44">
        <v>98625</v>
      </c>
      <c r="C169" s="44">
        <v>127075.79000000001</v>
      </c>
      <c r="D169" s="44">
        <v>85421.62</v>
      </c>
      <c r="E169" s="44">
        <v>130490.7</v>
      </c>
      <c r="F169" s="44">
        <v>143231.93000000002</v>
      </c>
      <c r="G169" s="44">
        <v>144251.06999999998</v>
      </c>
      <c r="H169" s="44">
        <v>111074.84</v>
      </c>
      <c r="I169" s="44">
        <v>95911.489999999991</v>
      </c>
      <c r="J169" s="44">
        <v>138920.31999999998</v>
      </c>
      <c r="K169" s="44">
        <v>136585.35</v>
      </c>
      <c r="L169" s="44">
        <v>110867.26999999999</v>
      </c>
      <c r="M169" s="44">
        <v>144372.44999999998</v>
      </c>
      <c r="N169" s="44">
        <v>729029.37999999989</v>
      </c>
      <c r="O169" s="44">
        <v>693482.8</v>
      </c>
      <c r="P169" s="44">
        <v>858343.15999999992</v>
      </c>
      <c r="Q169" s="44">
        <v>987082.38000000012</v>
      </c>
      <c r="R169" s="44">
        <v>1150443.3599999999</v>
      </c>
      <c r="S169" s="44">
        <v>1460771.8499999999</v>
      </c>
      <c r="T169" s="45">
        <v>14780.970000000001</v>
      </c>
      <c r="U169" s="45">
        <v>729554.12000000011</v>
      </c>
      <c r="V169" s="45">
        <v>1383543.5599999998</v>
      </c>
      <c r="W169" s="45">
        <v>1319378.17</v>
      </c>
      <c r="X169" s="45">
        <v>1704559.71</v>
      </c>
      <c r="Y169" s="45">
        <v>1558154.7799999998</v>
      </c>
      <c r="Z169" s="45">
        <v>1072997.4899999998</v>
      </c>
      <c r="AA169" s="45">
        <v>1622854.8699999999</v>
      </c>
      <c r="AB169" s="45">
        <v>1785663.4700000002</v>
      </c>
      <c r="AC169" s="45">
        <v>1652854.1800000002</v>
      </c>
      <c r="AD169" s="45">
        <v>1844739.6500000001</v>
      </c>
      <c r="AE169" s="45">
        <v>2146819.6800000002</v>
      </c>
      <c r="AF169" s="45">
        <v>1830108.07</v>
      </c>
      <c r="AG169" s="45">
        <v>1968050.5499999996</v>
      </c>
      <c r="AH169" s="45">
        <v>1988991.7000000002</v>
      </c>
      <c r="AI169" s="45">
        <v>1846006.84</v>
      </c>
      <c r="AJ169" s="45">
        <v>1551034.3900000001</v>
      </c>
      <c r="AK169" s="45">
        <v>1932528.75</v>
      </c>
      <c r="AL169" s="45">
        <v>1930201.0299999998</v>
      </c>
      <c r="AM169" s="45">
        <v>1792668.0899999999</v>
      </c>
      <c r="AN169" s="45">
        <v>1632124.76</v>
      </c>
      <c r="AO169" s="45">
        <v>1768539.7000000002</v>
      </c>
      <c r="AP169" s="45">
        <v>1644092.43</v>
      </c>
      <c r="AQ169" s="45">
        <v>2106247.6099999994</v>
      </c>
      <c r="AR169" s="45">
        <v>2030085.5100000005</v>
      </c>
      <c r="AS169" s="45">
        <v>2199011.1300000004</v>
      </c>
      <c r="AT169" s="45">
        <v>2333252.2199999988</v>
      </c>
      <c r="AU169" s="45">
        <v>2062223.3800000001</v>
      </c>
      <c r="AV169" s="45">
        <v>2258769.3000000003</v>
      </c>
      <c r="AW169" s="45">
        <v>2017371.84</v>
      </c>
      <c r="AX169" s="45">
        <v>2074056.4400000002</v>
      </c>
      <c r="AY169" s="45">
        <v>2257414.1</v>
      </c>
      <c r="AZ169" s="45">
        <v>2013000.56</v>
      </c>
      <c r="BA169" s="45">
        <v>2038843.8800000001</v>
      </c>
      <c r="BB169" s="45">
        <v>2233477.9700000002</v>
      </c>
      <c r="BC169" s="45">
        <v>2426383.1599999997</v>
      </c>
      <c r="BD169" s="45">
        <v>2057518.0100000002</v>
      </c>
      <c r="BE169" s="45">
        <v>5581614.2600000007</v>
      </c>
      <c r="BF169" s="45">
        <v>4882122.29</v>
      </c>
      <c r="BG169" s="45">
        <v>2838081.5600000005</v>
      </c>
      <c r="BH169" s="45">
        <v>1751769.5</v>
      </c>
      <c r="BI169" s="45">
        <v>2025293.7999999998</v>
      </c>
      <c r="BJ169" s="45">
        <v>1577329.2399999998</v>
      </c>
      <c r="BK169" s="45">
        <v>1750067.9999999998</v>
      </c>
      <c r="BL169" s="45">
        <v>4764479.0999999996</v>
      </c>
      <c r="BM169" s="45">
        <v>2722419.3000000003</v>
      </c>
      <c r="BN169" s="45">
        <v>2830150.5</v>
      </c>
    </row>
    <row r="170" spans="1:67" s="49" customFormat="1" ht="43.5" customHeight="1" x14ac:dyDescent="0.35">
      <c r="A170" s="47" t="s">
        <v>374</v>
      </c>
      <c r="B170" s="60">
        <v>2.4183524513192487</v>
      </c>
      <c r="C170" s="60">
        <v>3.0066022696272192</v>
      </c>
      <c r="D170" s="60">
        <v>3.716146306271757</v>
      </c>
      <c r="E170" s="60">
        <v>2.4796352589352555</v>
      </c>
      <c r="F170" s="60">
        <v>2.2816861051216462</v>
      </c>
      <c r="G170" s="60">
        <v>2.39956841722111</v>
      </c>
      <c r="H170" s="60">
        <f t="shared" ref="H170:BN170" si="35">H169/H168</f>
        <v>1.7387940180077173</v>
      </c>
      <c r="I170" s="60">
        <f t="shared" si="35"/>
        <v>1.2520433340465251</v>
      </c>
      <c r="J170" s="60">
        <f t="shared" si="35"/>
        <v>1.26728320539811</v>
      </c>
      <c r="K170" s="60">
        <f t="shared" si="35"/>
        <v>1.3745883214889012</v>
      </c>
      <c r="L170" s="60">
        <f t="shared" si="35"/>
        <v>1.2810802197591411</v>
      </c>
      <c r="M170" s="60">
        <f t="shared" si="35"/>
        <v>1.4404743577067063</v>
      </c>
      <c r="N170" s="60">
        <f t="shared" si="35"/>
        <v>3.2511237107517323</v>
      </c>
      <c r="O170" s="60">
        <f t="shared" si="35"/>
        <v>2.7815425016397874</v>
      </c>
      <c r="P170" s="60">
        <f t="shared" si="35"/>
        <v>2.4938928700971159</v>
      </c>
      <c r="Q170" s="60">
        <f t="shared" si="35"/>
        <v>4.4388305993108386</v>
      </c>
      <c r="R170" s="60">
        <f t="shared" si="35"/>
        <v>9.230462169248554</v>
      </c>
      <c r="S170" s="60">
        <f t="shared" si="35"/>
        <v>9.2161215203865172</v>
      </c>
      <c r="T170" s="48">
        <f t="shared" si="35"/>
        <v>1.2946457037750723</v>
      </c>
      <c r="U170" s="48">
        <f t="shared" si="35"/>
        <v>4.3488386094334004</v>
      </c>
      <c r="V170" s="48">
        <f t="shared" si="35"/>
        <v>3.9565707749172461</v>
      </c>
      <c r="W170" s="48">
        <f t="shared" si="35"/>
        <v>9.1097761377362385</v>
      </c>
      <c r="X170" s="48">
        <f t="shared" si="35"/>
        <v>10.676491346175405</v>
      </c>
      <c r="Y170" s="48">
        <f t="shared" si="35"/>
        <v>6.3274825094771838</v>
      </c>
      <c r="Z170" s="48">
        <f t="shared" si="35"/>
        <v>4.8506923124981514</v>
      </c>
      <c r="AA170" s="48">
        <f t="shared" si="35"/>
        <v>2.9640790171031322</v>
      </c>
      <c r="AB170" s="48">
        <f t="shared" si="35"/>
        <v>2.3033862444072697</v>
      </c>
      <c r="AC170" s="48">
        <f t="shared" si="35"/>
        <v>1.7633207592741735</v>
      </c>
      <c r="AD170" s="48">
        <f t="shared" si="35"/>
        <v>1.9931536583961267</v>
      </c>
      <c r="AE170" s="48">
        <f t="shared" si="35"/>
        <v>2.0444372669918316</v>
      </c>
      <c r="AF170" s="48">
        <f t="shared" si="35"/>
        <v>2.093516085198694</v>
      </c>
      <c r="AG170" s="48">
        <f t="shared" si="35"/>
        <v>1.830899532164157</v>
      </c>
      <c r="AH170" s="48">
        <f t="shared" si="35"/>
        <v>2.482852052694954</v>
      </c>
      <c r="AI170" s="48">
        <f t="shared" si="35"/>
        <v>2.8149218178185387</v>
      </c>
      <c r="AJ170" s="48">
        <f t="shared" si="35"/>
        <v>2.518190952897398</v>
      </c>
      <c r="AK170" s="48">
        <f t="shared" si="35"/>
        <v>3.3448526961768463</v>
      </c>
      <c r="AL170" s="48">
        <f t="shared" si="35"/>
        <v>3.4171081387923707</v>
      </c>
      <c r="AM170" s="48">
        <f t="shared" si="35"/>
        <v>2.5947228791848196</v>
      </c>
      <c r="AN170" s="48">
        <f t="shared" si="35"/>
        <v>2.6679516536112673</v>
      </c>
      <c r="AO170" s="48">
        <f t="shared" si="35"/>
        <v>2.6841756998749449</v>
      </c>
      <c r="AP170" s="48">
        <f t="shared" si="35"/>
        <v>2.4444890279241895</v>
      </c>
      <c r="AQ170" s="48">
        <f t="shared" si="35"/>
        <v>2.7204369283047773</v>
      </c>
      <c r="AR170" s="48">
        <f t="shared" si="35"/>
        <v>2.5185493394669218</v>
      </c>
      <c r="AS170" s="48">
        <f t="shared" si="35"/>
        <v>2.7481545092375779</v>
      </c>
      <c r="AT170" s="48">
        <f t="shared" si="35"/>
        <v>2.6298478845358049</v>
      </c>
      <c r="AU170" s="48">
        <f t="shared" si="35"/>
        <v>2.3766842290983292</v>
      </c>
      <c r="AV170" s="48">
        <f t="shared" si="35"/>
        <v>3.116176596354137</v>
      </c>
      <c r="AW170" s="48">
        <f t="shared" si="35"/>
        <v>2.4183524513192487</v>
      </c>
      <c r="AX170" s="48">
        <f t="shared" si="35"/>
        <v>3.0066022696272192</v>
      </c>
      <c r="AY170" s="48">
        <f t="shared" si="35"/>
        <v>3.716146306271757</v>
      </c>
      <c r="AZ170" s="48">
        <f t="shared" si="35"/>
        <v>2.4796352589352555</v>
      </c>
      <c r="BA170" s="48">
        <f t="shared" si="35"/>
        <v>2.2816861051216462</v>
      </c>
      <c r="BB170" s="48">
        <f t="shared" si="35"/>
        <v>2.39956841722111</v>
      </c>
      <c r="BC170" s="48">
        <f t="shared" si="35"/>
        <v>2.3601812788215084</v>
      </c>
      <c r="BD170" s="48">
        <f t="shared" si="35"/>
        <v>2.5238549554296026</v>
      </c>
      <c r="BE170" s="48">
        <f t="shared" si="35"/>
        <v>1.5657783410780202</v>
      </c>
      <c r="BF170" s="48">
        <f t="shared" si="35"/>
        <v>3.6217660088415013</v>
      </c>
      <c r="BG170" s="48">
        <f t="shared" si="35"/>
        <v>2.3540608294232763</v>
      </c>
      <c r="BH170" s="48">
        <f t="shared" si="35"/>
        <v>1.9274059050196386</v>
      </c>
      <c r="BI170" s="48">
        <f t="shared" si="35"/>
        <v>2.6613654700800788</v>
      </c>
      <c r="BJ170" s="48">
        <f t="shared" si="35"/>
        <v>2.1307995701141236</v>
      </c>
      <c r="BK170" s="48">
        <f t="shared" si="35"/>
        <v>2.4626750366220724</v>
      </c>
      <c r="BL170" s="48">
        <f t="shared" si="35"/>
        <v>6.3971688097197852</v>
      </c>
      <c r="BM170" s="48">
        <f t="shared" si="35"/>
        <v>2.913038675739267</v>
      </c>
      <c r="BN170" s="48">
        <f t="shared" si="35"/>
        <v>3.174501360588474</v>
      </c>
    </row>
    <row r="171" spans="1:67" s="46" customFormat="1" ht="21" customHeight="1" x14ac:dyDescent="0.3">
      <c r="A171" s="23" t="s">
        <v>344</v>
      </c>
      <c r="B171" s="44">
        <v>1.3824561403508773</v>
      </c>
      <c r="C171" s="44">
        <v>1.3065476190476191</v>
      </c>
      <c r="D171" s="44">
        <v>1.4610091743119267</v>
      </c>
      <c r="E171" s="44">
        <v>1.5785953177257526</v>
      </c>
      <c r="F171" s="44">
        <v>1.5065104166666667</v>
      </c>
      <c r="G171" s="44">
        <v>1.5623376623376624</v>
      </c>
      <c r="H171" s="44">
        <v>1.4688922610015174</v>
      </c>
      <c r="I171" s="44">
        <v>1.614307931570762</v>
      </c>
      <c r="J171" s="44">
        <v>1.8255813953488371</v>
      </c>
      <c r="K171" s="44">
        <v>1.7418981481481481</v>
      </c>
      <c r="L171" s="44">
        <v>1.8452883263009845</v>
      </c>
      <c r="M171" s="44">
        <v>1.8522875816993465</v>
      </c>
      <c r="N171" s="44">
        <v>1.7166666666666666</v>
      </c>
      <c r="O171" s="44">
        <v>1.7701492537313432</v>
      </c>
      <c r="P171" s="44">
        <v>1.879081015719468</v>
      </c>
      <c r="Q171" s="44">
        <v>1.7494769874476988</v>
      </c>
      <c r="R171" s="44">
        <v>1.6570197044334976</v>
      </c>
      <c r="S171" s="44">
        <v>1.8250377073906485</v>
      </c>
      <c r="T171" s="50">
        <v>1.2169811320754718</v>
      </c>
      <c r="U171" s="50">
        <v>1.7074898785425101</v>
      </c>
      <c r="V171" s="50">
        <v>1.9515729939908095</v>
      </c>
      <c r="W171" s="50">
        <v>1.7516069788797062</v>
      </c>
      <c r="X171" s="50">
        <v>1.8022622538751571</v>
      </c>
      <c r="Y171" s="50">
        <v>1.8069498069498069</v>
      </c>
      <c r="Z171" s="50">
        <v>1.7623089983022071</v>
      </c>
      <c r="AA171" s="50">
        <v>1.9076265614727153</v>
      </c>
      <c r="AB171" s="50">
        <v>2.0890821835632871</v>
      </c>
      <c r="AC171" s="50">
        <v>2.0641204349038191</v>
      </c>
      <c r="AD171" s="50">
        <v>2.0318537859007835</v>
      </c>
      <c r="AE171" s="50">
        <f>ВОВЛЕЧЁННОСТЬ!AE79/'АКТИВНОСТЬ БАЗЫ'!AE162</f>
        <v>2.2049732744596793</v>
      </c>
      <c r="AF171" s="50">
        <f>ВОВЛЕЧЁННОСТЬ!AF79/'АКТИВНОСТЬ БАЗЫ'!AF162</f>
        <v>1.9359683794466402</v>
      </c>
      <c r="AG171" s="50">
        <f>ВОВЛЕЧЁННОСТЬ!AG79/'АКТИВНОСТЬ БАЗЫ'!AG162</f>
        <v>1.957858769931663</v>
      </c>
      <c r="AH171" s="50">
        <f>ВОВЛЕЧЁННОСТЬ!AH79/'АКТИВНОСТЬ БАЗЫ'!AH162</f>
        <v>2.0988475177304964</v>
      </c>
      <c r="AI171" s="50">
        <f>ВОВЛЕЧЁННОСТЬ!AI79/'АКТИВНОСТЬ БАЗЫ'!AI162</f>
        <v>1.9684542586750788</v>
      </c>
      <c r="AJ171" s="50">
        <f>ВОВЛЕЧЁННОСТЬ!AJ79/'АКТИВНОСТЬ БАЗЫ'!AJ162</f>
        <v>1.9493312757201646</v>
      </c>
      <c r="AK171" s="50">
        <f>ВОВЛЕЧЁННОСТЬ!AK79/'АКТИВНОСТЬ БАЗЫ'!AK162</f>
        <v>1.9217695576105973</v>
      </c>
      <c r="AL171" s="50">
        <f>ВОВЛЕЧЁННОСТЬ!AL79/'АКТИВНОСТЬ БАЗЫ'!AL162</f>
        <v>1.8874865735767992</v>
      </c>
      <c r="AM171" s="50">
        <f>ВОВЛЕЧЁННОСТЬ!AM79/'АКТИВНОСТЬ БАЗЫ'!AM162</f>
        <v>1.9416313295086056</v>
      </c>
      <c r="AN171" s="50">
        <f>ВОВЛЕЧЁННОСТЬ!AN79/'АКТИВНОСТЬ БАЗЫ'!AN162</f>
        <v>2.0575521487811006</v>
      </c>
      <c r="AO171" s="50">
        <f>ВОВЛЕЧЁННОСТЬ!AO79/'АКТИВНОСТЬ БАЗЫ'!AO162</f>
        <v>1.9248529732084514</v>
      </c>
      <c r="AP171" s="50">
        <f>ВОВЛЕЧЁННОСТЬ!AP79/'АКТИВНОСТЬ БАЗЫ'!AP162</f>
        <v>2.0302052109753284</v>
      </c>
      <c r="AQ171" s="50">
        <f>ВОВЛЕЧЁННОСТЬ!AQ79/'АКТИВНОСТЬ БАЗЫ'!AQ162</f>
        <v>2.3438097260564876</v>
      </c>
      <c r="AR171" s="50">
        <f>ВОВЛЕЧЁННОСТЬ!AR79/'АКТИВНОСТЬ БАЗЫ'!AR162</f>
        <v>2.1399620012666243</v>
      </c>
      <c r="AS171" s="50">
        <f>ВОВЛЕЧЁННОСТЬ!AS79/'АКТИВНОСТЬ БАЗЫ'!AS162</f>
        <v>2.1665294359818854</v>
      </c>
      <c r="AT171" s="50">
        <f>ВОВЛЕЧЁННОСТЬ!AT79/'АКТИВНОСТЬ БАЗЫ'!AT162</f>
        <v>2.1269535018329151</v>
      </c>
      <c r="AU171" s="50">
        <f>ВОВЛЕЧЁННОСТЬ!AU79/'АКТИВНОСТЬ БАЗЫ'!AU162</f>
        <v>2.0794944965348554</v>
      </c>
      <c r="AV171" s="50">
        <f>ВОВЛЕЧЁННОСТЬ!AV79/'АКТИВНОСТЬ БАЗЫ'!AV162</f>
        <v>2.0127162810089638</v>
      </c>
      <c r="AW171" s="50">
        <f>ВОВЛЕЧЁННОСТЬ!AW79/'АКТИВНОСТЬ БАЗЫ'!AW162</f>
        <v>1.8539081210537776</v>
      </c>
      <c r="AX171" s="50">
        <f>ВОВЛЕЧЁННОСТЬ!AX79/'АКТИВНОСТЬ БАЗЫ'!AX162</f>
        <v>1.8658936775322688</v>
      </c>
      <c r="AY171" s="50">
        <f>ВОВЛЕЧЁННОСТЬ!AY79/'АКТИВНОСТЬ БАЗЫ'!AY162</f>
        <v>1.8581493658994834</v>
      </c>
      <c r="AZ171" s="50">
        <f>ВОВЛЕЧЁННОСТЬ!AZ79/'АКТИВНОСТЬ БАЗЫ'!AZ162</f>
        <v>2.0849769198489301</v>
      </c>
      <c r="BA171" s="50">
        <f>ВОВЛЕЧЁННОСТЬ!BA79/'АКТИВНОСТЬ БАЗЫ'!BA162</f>
        <v>2.0493081270707463</v>
      </c>
      <c r="BB171" s="50">
        <f>ВОВЛЕЧЁННОСТЬ!BB79/'АКТИВНОСТЬ БАЗЫ'!BB162</f>
        <v>1.9201215153681201</v>
      </c>
      <c r="BC171" s="50">
        <f>ВОВЛЕЧЁННОСТЬ!BC79/'АКТИВНОСТЬ БАЗЫ'!BC162</f>
        <v>1.9832260250762452</v>
      </c>
      <c r="BD171" s="50">
        <f>ВОВЛЕЧЁННОСТЬ!BD79/'АКТИВНОСТЬ БАЗЫ'!BD162</f>
        <v>1.9628075529277131</v>
      </c>
      <c r="BE171" s="50">
        <f>ВОВЛЕЧЁННОСТЬ!BE79/'АКТИВНОСТЬ БАЗЫ'!BE162</f>
        <v>2.0290812954395241</v>
      </c>
      <c r="BF171" s="50">
        <f>ВОВЛЕЧЁННОСТЬ!BF79/'АКТИВНОСТЬ БАЗЫ'!BF162</f>
        <v>2.0773848150551588</v>
      </c>
      <c r="BG171" s="50">
        <f>ВОВЛЕЧЁННОСТЬ!BG79/'АКТИВНОСТЬ БАЗЫ'!BG162</f>
        <v>1.9924597855227881</v>
      </c>
      <c r="BH171" s="50">
        <f>ВОВЛЕЧЁННОСТЬ!BH79/'АКТИВНОСТЬ БАЗЫ'!BH162</f>
        <v>1.8408606731998296</v>
      </c>
      <c r="BI171" s="50">
        <f>ВОВЛЕЧЁННОСТЬ!BI79/'АКТИВНОСТЬ БАЗЫ'!BI162</f>
        <v>1.7098111469368955</v>
      </c>
      <c r="BJ171" s="50">
        <f>ВОВЛЕЧЁННОСТЬ!BJ79/'АКТИВНОСТЬ БАЗЫ'!BJ162</f>
        <v>1.7265604596500392</v>
      </c>
      <c r="BK171" s="50">
        <f>ВОВЛЕЧЁННОСТЬ!BK79/'АКТИВНОСТЬ БАЗЫ'!BK162</f>
        <v>1.7467484662576687</v>
      </c>
      <c r="BL171" s="50">
        <f>ВОВЛЕЧЁННОСТЬ!BL79/'АКТИВНОСТЬ БАЗЫ'!BL162</f>
        <v>1.6620202405957609</v>
      </c>
      <c r="BM171" s="50">
        <f>ВОВЛЕЧЁННОСТЬ!BM79/'АКТИВНОСТЬ БАЗЫ'!BM162</f>
        <v>1.8322388059701493</v>
      </c>
      <c r="BN171" s="50">
        <f>ВОВЛЕЧЁННОСТЬ!BN79/'АКТИВНОСТЬ БАЗЫ'!BN162</f>
        <v>1.818644412782414</v>
      </c>
    </row>
    <row r="172" spans="1:67" s="46" customFormat="1" ht="21" customHeight="1" x14ac:dyDescent="0.3">
      <c r="A172" s="23" t="s">
        <v>356</v>
      </c>
      <c r="B172" s="44">
        <v>144</v>
      </c>
      <c r="C172" s="44">
        <v>194</v>
      </c>
      <c r="D172" s="44">
        <v>182</v>
      </c>
      <c r="E172" s="44">
        <v>238</v>
      </c>
      <c r="F172" s="44">
        <v>281</v>
      </c>
      <c r="G172" s="44">
        <v>287</v>
      </c>
      <c r="H172" s="44">
        <v>250</v>
      </c>
      <c r="I172" s="44">
        <v>252</v>
      </c>
      <c r="J172" s="44">
        <v>325</v>
      </c>
      <c r="K172" s="44">
        <v>326</v>
      </c>
      <c r="L172" s="44">
        <v>262</v>
      </c>
      <c r="M172" s="44">
        <v>316</v>
      </c>
      <c r="N172" s="44">
        <v>732</v>
      </c>
      <c r="O172" s="44">
        <v>765</v>
      </c>
      <c r="P172" s="44">
        <v>995</v>
      </c>
      <c r="Q172" s="44">
        <v>1113</v>
      </c>
      <c r="R172" s="44">
        <v>1021</v>
      </c>
      <c r="S172" s="44">
        <v>1326</v>
      </c>
      <c r="T172" s="45">
        <v>20</v>
      </c>
      <c r="U172" s="45">
        <v>1262</v>
      </c>
      <c r="V172" s="45">
        <v>1869</v>
      </c>
      <c r="W172" s="45">
        <v>1465</v>
      </c>
      <c r="X172" s="45">
        <v>1467</v>
      </c>
      <c r="Y172" s="45">
        <v>1412</v>
      </c>
      <c r="Z172" s="45">
        <v>1441</v>
      </c>
      <c r="AA172" s="45">
        <v>1989</v>
      </c>
      <c r="AB172" s="45">
        <v>2258</v>
      </c>
      <c r="AC172" s="45">
        <v>2334</v>
      </c>
      <c r="AD172" s="45">
        <v>2522</v>
      </c>
      <c r="AE172" s="45">
        <v>2974</v>
      </c>
      <c r="AF172" s="45">
        <v>2408</v>
      </c>
      <c r="AG172" s="45">
        <v>2815</v>
      </c>
      <c r="AH172" s="45">
        <v>2984</v>
      </c>
      <c r="AI172" s="45">
        <v>2753</v>
      </c>
      <c r="AJ172" s="45">
        <v>2568</v>
      </c>
      <c r="AK172" s="45">
        <v>2748</v>
      </c>
      <c r="AL172" s="45">
        <v>2557</v>
      </c>
      <c r="AM172" s="45">
        <v>2676</v>
      </c>
      <c r="AN172" s="45">
        <v>2665</v>
      </c>
      <c r="AO172" s="45">
        <v>2954</v>
      </c>
      <c r="AP172" s="45">
        <v>2824</v>
      </c>
      <c r="AQ172" s="45">
        <v>3375</v>
      </c>
      <c r="AR172" s="45">
        <v>3359</v>
      </c>
      <c r="AS172" s="45">
        <v>3411</v>
      </c>
      <c r="AT172" s="45">
        <v>3675</v>
      </c>
      <c r="AU172" s="45">
        <v>3259</v>
      </c>
      <c r="AV172" s="45">
        <v>3327</v>
      </c>
      <c r="AW172" s="45">
        <v>2846</v>
      </c>
      <c r="AX172" s="45">
        <v>3205</v>
      </c>
      <c r="AY172" s="45">
        <v>2911</v>
      </c>
      <c r="AZ172" s="45">
        <v>3310</v>
      </c>
      <c r="BA172" s="45">
        <v>3458</v>
      </c>
      <c r="BB172" s="45">
        <v>3628</v>
      </c>
      <c r="BC172" s="45">
        <v>3189</v>
      </c>
      <c r="BD172" s="45">
        <v>3189</v>
      </c>
      <c r="BE172" s="45">
        <v>3189</v>
      </c>
      <c r="BF172" s="45">
        <v>3189</v>
      </c>
      <c r="BG172" s="45">
        <v>3189</v>
      </c>
      <c r="BH172" s="45">
        <v>3189</v>
      </c>
      <c r="BI172" s="45">
        <v>3189</v>
      </c>
      <c r="BJ172" s="45">
        <v>3189</v>
      </c>
      <c r="BK172" s="45">
        <v>3189</v>
      </c>
      <c r="BL172" s="45">
        <v>3189</v>
      </c>
      <c r="BM172" s="165">
        <v>3189</v>
      </c>
      <c r="BN172" s="45">
        <v>3189</v>
      </c>
    </row>
    <row r="173" spans="1:67" s="49" customFormat="1" ht="21" customHeight="1" x14ac:dyDescent="0.35">
      <c r="A173" s="47" t="s">
        <v>357</v>
      </c>
      <c r="B173" s="60"/>
      <c r="C173" s="60"/>
      <c r="D173" s="60"/>
      <c r="E173" s="60"/>
      <c r="F173" s="60"/>
      <c r="G173" s="60"/>
      <c r="H173" s="60">
        <f t="shared" ref="H173:BN173" si="36">H172/H162</f>
        <v>0.37936267071320184</v>
      </c>
      <c r="I173" s="60">
        <f t="shared" si="36"/>
        <v>0.39191290824261277</v>
      </c>
      <c r="J173" s="60">
        <f t="shared" si="36"/>
        <v>0.37790697674418605</v>
      </c>
      <c r="K173" s="60">
        <f t="shared" si="36"/>
        <v>0.37731481481481483</v>
      </c>
      <c r="L173" s="60">
        <f t="shared" si="36"/>
        <v>0.36849507735583686</v>
      </c>
      <c r="M173" s="60">
        <f t="shared" si="36"/>
        <v>0.41307189542483658</v>
      </c>
      <c r="N173" s="60">
        <f t="shared" si="36"/>
        <v>0.55454545454545456</v>
      </c>
      <c r="O173" s="60">
        <f t="shared" si="36"/>
        <v>0.57089552238805974</v>
      </c>
      <c r="P173" s="60">
        <f t="shared" si="36"/>
        <v>0.60157194679564696</v>
      </c>
      <c r="Q173" s="60">
        <f t="shared" si="36"/>
        <v>0.58211297071129708</v>
      </c>
      <c r="R173" s="60">
        <f t="shared" si="36"/>
        <v>0.62869458128078815</v>
      </c>
      <c r="S173" s="60">
        <f t="shared" si="36"/>
        <v>0.66666666666666663</v>
      </c>
      <c r="T173" s="60">
        <f t="shared" si="36"/>
        <v>0.18867924528301888</v>
      </c>
      <c r="U173" s="60">
        <f t="shared" si="36"/>
        <v>0.63866396761133604</v>
      </c>
      <c r="V173" s="60">
        <f t="shared" si="36"/>
        <v>0.66065747613997883</v>
      </c>
      <c r="W173" s="60">
        <f t="shared" si="36"/>
        <v>0.67263544536271813</v>
      </c>
      <c r="X173" s="60">
        <f t="shared" si="36"/>
        <v>0.61457896941767909</v>
      </c>
      <c r="Y173" s="60">
        <f t="shared" si="36"/>
        <v>0.60574860574860578</v>
      </c>
      <c r="Z173" s="60">
        <f t="shared" si="36"/>
        <v>0.61162988115449912</v>
      </c>
      <c r="AA173" s="60">
        <f t="shared" si="36"/>
        <v>0.65384615384615385</v>
      </c>
      <c r="AB173" s="60">
        <f t="shared" si="36"/>
        <v>0.67726454709058193</v>
      </c>
      <c r="AC173" s="60">
        <f t="shared" si="36"/>
        <v>0.65068302202397543</v>
      </c>
      <c r="AD173" s="60">
        <f t="shared" si="36"/>
        <v>0.65848563968668405</v>
      </c>
      <c r="AE173" s="60">
        <f t="shared" si="36"/>
        <v>0.69114571229374855</v>
      </c>
      <c r="AF173" s="60">
        <f t="shared" si="36"/>
        <v>0.63451910408432144</v>
      </c>
      <c r="AG173" s="60">
        <f t="shared" si="36"/>
        <v>0.64123006833712981</v>
      </c>
      <c r="AH173" s="60">
        <f t="shared" si="36"/>
        <v>0.66134751773049649</v>
      </c>
      <c r="AI173" s="60">
        <f t="shared" si="36"/>
        <v>0.66804173744236839</v>
      </c>
      <c r="AJ173" s="60">
        <f t="shared" si="36"/>
        <v>0.66049382716049387</v>
      </c>
      <c r="AK173" s="60">
        <f t="shared" si="36"/>
        <v>0.68682829292676828</v>
      </c>
      <c r="AL173" s="60">
        <f t="shared" si="36"/>
        <v>0.68662728249194416</v>
      </c>
      <c r="AM173" s="60">
        <f t="shared" si="36"/>
        <v>0.66749812920927909</v>
      </c>
      <c r="AN173" s="60">
        <f t="shared" si="36"/>
        <v>0.6697662729328977</v>
      </c>
      <c r="AO173" s="60">
        <f t="shared" si="36"/>
        <v>0.64343280331082553</v>
      </c>
      <c r="AP173" s="60">
        <f t="shared" si="36"/>
        <v>0.65114134194143414</v>
      </c>
      <c r="AQ173" s="60">
        <f t="shared" si="36"/>
        <v>0.71671267785092374</v>
      </c>
      <c r="AR173" s="60">
        <f t="shared" si="36"/>
        <v>0.70909858560270211</v>
      </c>
      <c r="AS173" s="60">
        <f t="shared" si="36"/>
        <v>0.70214079868258539</v>
      </c>
      <c r="AT173" s="60">
        <f t="shared" si="36"/>
        <v>0.70904881342851633</v>
      </c>
      <c r="AU173" s="60">
        <f t="shared" si="36"/>
        <v>0.66428862617203421</v>
      </c>
      <c r="AV173" s="60">
        <f t="shared" si="36"/>
        <v>0.69355847404627891</v>
      </c>
      <c r="AW173" s="60">
        <f t="shared" si="36"/>
        <v>0.61963858044850861</v>
      </c>
      <c r="AX173" s="60">
        <f t="shared" si="36"/>
        <v>0.70115948370159698</v>
      </c>
      <c r="AY173" s="60">
        <f t="shared" si="36"/>
        <v>0.68365429779239084</v>
      </c>
      <c r="AZ173" s="60">
        <f t="shared" si="36"/>
        <v>0.69450272765421739</v>
      </c>
      <c r="BA173" s="60">
        <f t="shared" si="36"/>
        <v>0.67394270122783084</v>
      </c>
      <c r="BB173" s="60">
        <f t="shared" si="36"/>
        <v>0.64832022873481054</v>
      </c>
      <c r="BC173" s="60">
        <f t="shared" si="36"/>
        <v>0.54032531345306678</v>
      </c>
      <c r="BD173" s="60">
        <f t="shared" si="36"/>
        <v>0.60823955750524505</v>
      </c>
      <c r="BE173" s="60">
        <f t="shared" si="36"/>
        <v>0.52693324520819562</v>
      </c>
      <c r="BF173" s="60">
        <f t="shared" si="36"/>
        <v>0.51735885788449054</v>
      </c>
      <c r="BG173" s="60">
        <f t="shared" si="36"/>
        <v>0.53434986595174261</v>
      </c>
      <c r="BH173" s="60">
        <f t="shared" si="36"/>
        <v>0.67937792927141027</v>
      </c>
      <c r="BI173" s="60">
        <f t="shared" si="36"/>
        <v>0.73445416858590507</v>
      </c>
      <c r="BJ173" s="60">
        <f t="shared" si="36"/>
        <v>0.83285453120919295</v>
      </c>
      <c r="BK173" s="60">
        <f t="shared" si="36"/>
        <v>0.78257668711656436</v>
      </c>
      <c r="BL173" s="60">
        <f t="shared" si="36"/>
        <v>0.60893641397746801</v>
      </c>
      <c r="BM173" s="60">
        <f t="shared" si="36"/>
        <v>0.63462686567164184</v>
      </c>
      <c r="BN173" s="60">
        <f t="shared" si="36"/>
        <v>0.6490942397720334</v>
      </c>
    </row>
    <row r="174" spans="1:67" s="46" customFormat="1" ht="21" customHeight="1" x14ac:dyDescent="0.3">
      <c r="A174" s="23" t="s">
        <v>345</v>
      </c>
      <c r="B174" s="44">
        <v>1244.2765964912278</v>
      </c>
      <c r="C174" s="44">
        <v>1226.1723511904761</v>
      </c>
      <c r="D174" s="44">
        <v>1101.6114724770641</v>
      </c>
      <c r="E174" s="44">
        <v>1207.4608662207354</v>
      </c>
      <c r="F174" s="44">
        <v>1208.4108098958334</v>
      </c>
      <c r="G174" s="44">
        <v>1344.5881402597402</v>
      </c>
      <c r="H174" s="44">
        <v>1219.9765432473441</v>
      </c>
      <c r="I174" s="44">
        <v>1334.8948709175736</v>
      </c>
      <c r="J174" s="44">
        <v>1474.7210639534883</v>
      </c>
      <c r="K174" s="44">
        <v>1445.7310150462963</v>
      </c>
      <c r="L174" s="44">
        <v>1444.2836821378339</v>
      </c>
      <c r="M174" s="44">
        <v>1606.8330065359478</v>
      </c>
      <c r="N174" s="44">
        <v>1471.3645022727269</v>
      </c>
      <c r="O174" s="44">
        <v>1360.0010410447762</v>
      </c>
      <c r="P174" s="44">
        <v>1453.321979443773</v>
      </c>
      <c r="Q174" s="44">
        <v>1291.6422594142259</v>
      </c>
      <c r="R174" s="44">
        <v>1268.4883084975368</v>
      </c>
      <c r="S174" s="44">
        <v>1291.7436837606836</v>
      </c>
      <c r="T174" s="45">
        <v>1335.4424811320755</v>
      </c>
      <c r="U174" s="45">
        <v>1309.3568385627525</v>
      </c>
      <c r="V174" s="45">
        <v>1964.7783577235766</v>
      </c>
      <c r="W174" s="45">
        <v>1282.538021120293</v>
      </c>
      <c r="X174" s="45">
        <v>1310.051891914537</v>
      </c>
      <c r="Y174" s="45">
        <v>1418.8176645216645</v>
      </c>
      <c r="Z174" s="45">
        <v>1503.0533039049233</v>
      </c>
      <c r="AA174" s="45">
        <v>1540.2939408284019</v>
      </c>
      <c r="AB174" s="45">
        <v>1603.2965671865627</v>
      </c>
      <c r="AC174" s="45">
        <v>1700.8136576526349</v>
      </c>
      <c r="AD174" s="45">
        <v>1627.1309981723246</v>
      </c>
      <c r="AE174" s="45">
        <v>1718.5210167325122</v>
      </c>
      <c r="AF174" s="45">
        <v>1518.7366719367576</v>
      </c>
      <c r="AG174" s="45">
        <v>1650.8338929384961</v>
      </c>
      <c r="AH174" s="45">
        <v>1720.7976591312042</v>
      </c>
      <c r="AI174" s="45">
        <v>1622.4378022324686</v>
      </c>
      <c r="AJ174" s="45">
        <v>1576.8210059156372</v>
      </c>
      <c r="AK174" s="45">
        <v>1565.3826415896024</v>
      </c>
      <c r="AL174" s="45">
        <v>1605.1503147153601</v>
      </c>
      <c r="AM174" s="45">
        <v>1719.542085308057</v>
      </c>
      <c r="AN174" s="45">
        <v>1610.5472065845688</v>
      </c>
      <c r="AO174" s="45">
        <v>1552.2641611849263</v>
      </c>
      <c r="AP174" s="45">
        <v>1633.986721235877</v>
      </c>
      <c r="AQ174" s="45">
        <v>1864.5349951157373</v>
      </c>
      <c r="AR174" s="45">
        <v>1831.516447540638</v>
      </c>
      <c r="AS174" s="45">
        <v>1767.9082513379992</v>
      </c>
      <c r="AT174" s="45">
        <v>1883.2637636503955</v>
      </c>
      <c r="AU174" s="45">
        <f>ВОВЛЕЧЁННОСТЬ!AU67/'АКТИВНОСТЬ БАЗЫ'!AU162</f>
        <v>1905.6478471259684</v>
      </c>
      <c r="AV174" s="45">
        <f>ВОВЛЕЧЁННОСТЬ!AV67/'АКТИВНОСТЬ БАЗЫ'!AV162</f>
        <v>1747.0511323744013</v>
      </c>
      <c r="AW174" s="45">
        <f>ВОВЛЕЧЁННОСТЬ!AW67/'АКТИВНОСТЬ БАЗЫ'!AW162</f>
        <v>1642.9631223601123</v>
      </c>
      <c r="AX174" s="45">
        <f>ВОВЛЕЧЁННОСТЬ!AX67/'АКТИВНОСТЬ БАЗЫ'!AX162</f>
        <v>1643.943500328156</v>
      </c>
      <c r="AY174" s="45">
        <f>ВОВЛЕЧЁННОСТЬ!AY67/'АКТИВНОСТЬ БАЗЫ'!AY162</f>
        <v>1627.492186002818</v>
      </c>
      <c r="AZ174" s="45">
        <f>ВОВЛЕЧЁННОСТЬ!AZ67/'АКТИВНОСТЬ БАЗЫ'!AZ162</f>
        <v>1822.4834519513224</v>
      </c>
      <c r="BA174" s="45">
        <f>ВОВЛЕЧЁННОСТЬ!BA67/'АКТИВНОСТЬ БАЗЫ'!BA162</f>
        <v>1821.8706579614122</v>
      </c>
      <c r="BB174" s="45">
        <f>ВОВЛЕЧЁННОСТЬ!BB67/'АКТИВНОСТЬ БАЗЫ'!BB162</f>
        <v>1802.6585652251601</v>
      </c>
      <c r="BC174" s="45">
        <f>ВОВЛЕЧЁННОСТЬ!BC67/'АКТИВНОСТЬ БАЗЫ'!BC162</f>
        <v>1858.1080538800409</v>
      </c>
      <c r="BD174" s="45">
        <f>ВОВЛЕЧЁННОСТЬ!BD67/'АКТИВНОСТЬ БАЗЫ'!BD162</f>
        <v>1803.0684108334935</v>
      </c>
      <c r="BE174" s="45">
        <f>ВОВЛЕЧЁННОСТЬ!BE67/'АКТИВНОСТЬ БАЗЫ'!BE162</f>
        <v>1876.3305606411107</v>
      </c>
      <c r="BF174" s="45">
        <f>ВОВЛЕЧЁННОСТЬ!BF67/'АКТИВНОСТЬ БАЗЫ'!BF162</f>
        <v>1918.848064730694</v>
      </c>
      <c r="BG174" s="45">
        <f>ВОВЛЕЧЁННОСТЬ!BG67/'АКТИВНОСТЬ БАЗЫ'!BG162</f>
        <v>1917.2296141085787</v>
      </c>
      <c r="BH174" s="45">
        <f>ВОВЛЕЧЁННОСТЬ!BH67/'АКТИВНОСТЬ БАЗЫ'!BH162</f>
        <v>1833.1055581593523</v>
      </c>
      <c r="BI174" s="45">
        <f>ВОВЛЕЧЁННОСТЬ!BI67/'АКТИВНОСТЬ БАЗЫ'!BI162</f>
        <v>1681.1380654076463</v>
      </c>
      <c r="BJ174" s="45">
        <f>ВОВЛЕЧЁННОСТЬ!BJ67/'АКТИВНОСТЬ БАЗЫ'!BJ162</f>
        <v>1824.3619942543746</v>
      </c>
      <c r="BK174" s="45">
        <f>ВОВЛЕЧЁННОСТЬ!BK67/'АКТИВНОСТЬ БАЗЫ'!BK162</f>
        <v>1762.6942208588953</v>
      </c>
      <c r="BL174" s="45">
        <f>ВОВЛЕЧЁННОСТЬ!BL67/'АКТИВНОСТЬ БАЗЫ'!BL162</f>
        <v>1565.1080064922667</v>
      </c>
      <c r="BM174" s="45">
        <f>ВОВЛЕЧЁННОСТЬ!BM67/'АКТИВНОСТЬ БАЗЫ'!BM162</f>
        <v>1877.4857074626868</v>
      </c>
      <c r="BN174" s="45">
        <f>ВОВЛЕЧЁННОСТЬ!BN67/'АКТИВНОСТЬ БАЗЫ'!BN162</f>
        <v>1878.1481721962139</v>
      </c>
    </row>
    <row r="175" spans="1:67" s="41" customFormat="1" ht="59.25" customHeight="1" x14ac:dyDescent="0.35">
      <c r="A175" s="61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3"/>
    </row>
    <row r="176" spans="1:67" ht="26.25" customHeight="1" x14ac:dyDescent="0.3">
      <c r="A176" s="143" t="s">
        <v>386</v>
      </c>
      <c r="B176" s="145">
        <v>2020</v>
      </c>
      <c r="C176" s="146"/>
      <c r="D176" s="146"/>
      <c r="E176" s="146"/>
      <c r="F176" s="146"/>
      <c r="G176" s="147"/>
      <c r="H176" s="148">
        <v>2021</v>
      </c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2">
        <v>2022</v>
      </c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>
        <v>2023</v>
      </c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62">
        <v>2024</v>
      </c>
      <c r="AS176" s="163"/>
      <c r="AT176" s="163"/>
      <c r="AU176" s="163"/>
      <c r="AV176" s="163"/>
      <c r="AW176" s="163"/>
      <c r="AX176" s="163"/>
      <c r="AY176" s="163"/>
      <c r="AZ176" s="163"/>
      <c r="BA176" s="163"/>
      <c r="BB176" s="163"/>
      <c r="BC176" s="163"/>
      <c r="BD176" s="162">
        <v>2025</v>
      </c>
      <c r="BE176" s="163"/>
      <c r="BF176" s="163"/>
      <c r="BG176" s="163"/>
      <c r="BH176" s="163"/>
      <c r="BI176" s="163"/>
      <c r="BJ176" s="163"/>
      <c r="BK176" s="163"/>
      <c r="BL176" s="163"/>
      <c r="BM176" s="163"/>
      <c r="BN176" s="163"/>
      <c r="BO176" s="163"/>
    </row>
    <row r="177" spans="1:67" ht="26.25" customHeight="1" x14ac:dyDescent="0.3">
      <c r="A177" s="144"/>
      <c r="B177" s="43">
        <v>44013</v>
      </c>
      <c r="C177" s="43">
        <v>44044</v>
      </c>
      <c r="D177" s="43">
        <v>44075</v>
      </c>
      <c r="E177" s="43">
        <v>44105</v>
      </c>
      <c r="F177" s="43">
        <v>44136</v>
      </c>
      <c r="G177" s="43">
        <v>44166</v>
      </c>
      <c r="H177" s="43">
        <v>44197</v>
      </c>
      <c r="I177" s="43">
        <v>44228</v>
      </c>
      <c r="J177" s="43">
        <v>44256</v>
      </c>
      <c r="K177" s="43">
        <v>44287</v>
      </c>
      <c r="L177" s="43">
        <v>44317</v>
      </c>
      <c r="M177" s="43">
        <v>44348</v>
      </c>
      <c r="N177" s="43">
        <v>44378</v>
      </c>
      <c r="O177" s="43">
        <v>44409</v>
      </c>
      <c r="P177" s="43">
        <v>44440</v>
      </c>
      <c r="Q177" s="43">
        <v>44470</v>
      </c>
      <c r="R177" s="43">
        <v>44501</v>
      </c>
      <c r="S177" s="43">
        <v>44531</v>
      </c>
      <c r="T177" s="18">
        <v>44562</v>
      </c>
      <c r="U177" s="18">
        <v>44593</v>
      </c>
      <c r="V177" s="18">
        <v>44621</v>
      </c>
      <c r="W177" s="18">
        <v>44652</v>
      </c>
      <c r="X177" s="18">
        <v>44682</v>
      </c>
      <c r="Y177" s="18">
        <v>44713</v>
      </c>
      <c r="Z177" s="18">
        <v>44743</v>
      </c>
      <c r="AA177" s="18">
        <v>44774</v>
      </c>
      <c r="AB177" s="18">
        <v>44805</v>
      </c>
      <c r="AC177" s="18">
        <v>44835</v>
      </c>
      <c r="AD177" s="18">
        <v>44866</v>
      </c>
      <c r="AE177" s="18">
        <v>44896</v>
      </c>
      <c r="AF177" s="18">
        <v>44927</v>
      </c>
      <c r="AG177" s="18">
        <v>44958</v>
      </c>
      <c r="AH177" s="18">
        <v>44986</v>
      </c>
      <c r="AI177" s="18">
        <v>45017</v>
      </c>
      <c r="AJ177" s="18">
        <v>45047</v>
      </c>
      <c r="AK177" s="18">
        <v>45078</v>
      </c>
      <c r="AL177" s="18">
        <v>45108</v>
      </c>
      <c r="AM177" s="18">
        <v>45139</v>
      </c>
      <c r="AN177" s="18">
        <v>45170</v>
      </c>
      <c r="AO177" s="18">
        <v>45200</v>
      </c>
      <c r="AP177" s="18">
        <v>45231</v>
      </c>
      <c r="AQ177" s="18">
        <v>45261</v>
      </c>
      <c r="AR177" s="18">
        <v>45292</v>
      </c>
      <c r="AS177" s="18">
        <v>45323</v>
      </c>
      <c r="AT177" s="18">
        <v>45352</v>
      </c>
      <c r="AU177" s="18">
        <v>45383</v>
      </c>
      <c r="AV177" s="18">
        <v>45413</v>
      </c>
      <c r="AW177" s="18">
        <v>45444</v>
      </c>
      <c r="AX177" s="18">
        <v>45474</v>
      </c>
      <c r="AY177" s="18">
        <v>45505</v>
      </c>
      <c r="AZ177" s="18">
        <v>45536</v>
      </c>
      <c r="BA177" s="18">
        <v>45566</v>
      </c>
      <c r="BB177" s="18">
        <v>45597</v>
      </c>
      <c r="BC177" s="18">
        <v>45627</v>
      </c>
      <c r="BD177" s="18">
        <v>45658</v>
      </c>
      <c r="BE177" s="18">
        <v>45689</v>
      </c>
      <c r="BF177" s="18">
        <v>45717</v>
      </c>
      <c r="BG177" s="18">
        <v>45748</v>
      </c>
      <c r="BH177" s="18">
        <v>45778</v>
      </c>
      <c r="BI177" s="18">
        <v>45809</v>
      </c>
      <c r="BJ177" s="18">
        <v>45839</v>
      </c>
      <c r="BK177" s="18">
        <v>45870</v>
      </c>
      <c r="BL177" s="18">
        <v>45901</v>
      </c>
      <c r="BM177" s="18">
        <v>45931</v>
      </c>
      <c r="BN177" s="18">
        <v>45962</v>
      </c>
      <c r="BO177" s="18">
        <v>45992</v>
      </c>
    </row>
    <row r="178" spans="1:67" s="46" customFormat="1" ht="27" customHeight="1" x14ac:dyDescent="0.3">
      <c r="A178" s="23" t="s">
        <v>330</v>
      </c>
      <c r="B178" s="44">
        <v>4534</v>
      </c>
      <c r="C178" s="44">
        <v>4392</v>
      </c>
      <c r="D178" s="44">
        <v>4441</v>
      </c>
      <c r="E178" s="44">
        <v>4817</v>
      </c>
      <c r="F178" s="44">
        <v>4819</v>
      </c>
      <c r="G178" s="44">
        <v>5048</v>
      </c>
      <c r="H178" s="44">
        <v>4585</v>
      </c>
      <c r="I178" s="44">
        <v>4801</v>
      </c>
      <c r="J178" s="44">
        <v>5405</v>
      </c>
      <c r="K178" s="44">
        <v>6296</v>
      </c>
      <c r="L178" s="44">
        <v>5743</v>
      </c>
      <c r="M178" s="44">
        <v>5674</v>
      </c>
      <c r="N178" s="44">
        <v>5643</v>
      </c>
      <c r="O178" s="44">
        <v>5975</v>
      </c>
      <c r="P178" s="44">
        <v>6968</v>
      </c>
      <c r="Q178" s="44">
        <v>8153</v>
      </c>
      <c r="R178" s="44">
        <v>8515</v>
      </c>
      <c r="S178" s="44">
        <v>8520</v>
      </c>
      <c r="T178" s="45">
        <v>7008</v>
      </c>
      <c r="U178" s="45">
        <v>6270</v>
      </c>
      <c r="V178" s="45">
        <v>10273</v>
      </c>
      <c r="W178" s="45">
        <v>8307</v>
      </c>
      <c r="X178" s="45">
        <v>7473</v>
      </c>
      <c r="Y178" s="45">
        <v>7258</v>
      </c>
      <c r="Z178" s="45">
        <v>6766</v>
      </c>
      <c r="AA178" s="45">
        <v>7288</v>
      </c>
      <c r="AB178" s="45">
        <v>8218</v>
      </c>
      <c r="AC178" s="45">
        <v>8936</v>
      </c>
      <c r="AD178" s="45">
        <v>9638</v>
      </c>
      <c r="AE178" s="45">
        <v>10266</v>
      </c>
      <c r="AF178" s="45">
        <v>8633</v>
      </c>
      <c r="AG178" s="45">
        <v>8414</v>
      </c>
      <c r="AH178" s="45">
        <v>8716</v>
      </c>
      <c r="AI178" s="45">
        <v>8124</v>
      </c>
      <c r="AJ178" s="45">
        <v>8134</v>
      </c>
      <c r="AK178" s="45">
        <v>7672</v>
      </c>
      <c r="AL178" s="45">
        <v>6895</v>
      </c>
      <c r="AM178" s="45">
        <v>8112</v>
      </c>
      <c r="AN178" s="45">
        <v>7718</v>
      </c>
      <c r="AO178" s="45">
        <v>9764</v>
      </c>
      <c r="AP178" s="45">
        <v>9163</v>
      </c>
      <c r="AQ178" s="45">
        <v>8557</v>
      </c>
      <c r="AR178" s="45">
        <v>7434</v>
      </c>
      <c r="AS178" s="45">
        <v>7912</v>
      </c>
      <c r="AT178" s="45">
        <v>8114</v>
      </c>
      <c r="AU178" s="45">
        <v>7880</v>
      </c>
      <c r="AV178" s="45">
        <v>7485</v>
      </c>
      <c r="AW178" s="45">
        <v>6838</v>
      </c>
      <c r="AX178" s="45">
        <v>6645</v>
      </c>
      <c r="AY178" s="45">
        <v>6641</v>
      </c>
      <c r="AZ178" s="45">
        <v>7393</v>
      </c>
      <c r="BA178" s="45">
        <v>8748</v>
      </c>
      <c r="BB178" s="45">
        <v>9236</v>
      </c>
      <c r="BC178" s="45">
        <v>8514</v>
      </c>
      <c r="BD178" s="45">
        <v>7828</v>
      </c>
      <c r="BE178" s="45">
        <v>8377</v>
      </c>
      <c r="BF178" s="45">
        <v>8488</v>
      </c>
      <c r="BG178" s="45">
        <v>7841</v>
      </c>
      <c r="BH178" s="45">
        <v>4910</v>
      </c>
      <c r="BI178" s="45">
        <v>2545</v>
      </c>
      <c r="BJ178" s="45">
        <v>3841</v>
      </c>
      <c r="BK178" s="45">
        <v>4081</v>
      </c>
      <c r="BL178" s="45">
        <v>4771</v>
      </c>
      <c r="BM178" s="45">
        <v>4922</v>
      </c>
      <c r="BN178" s="45">
        <v>5295</v>
      </c>
    </row>
    <row r="179" spans="1:67" s="49" customFormat="1" ht="43.5" customHeight="1" x14ac:dyDescent="0.35">
      <c r="A179" s="47" t="s">
        <v>383</v>
      </c>
      <c r="B179" s="60">
        <f t="shared" ref="B179:BM179" si="37">+B178/B32</f>
        <v>4.1471155868982611E-2</v>
      </c>
      <c r="C179" s="60">
        <f t="shared" si="37"/>
        <v>3.1988579669189145E-2</v>
      </c>
      <c r="D179" s="60">
        <f t="shared" si="37"/>
        <v>2.7857407209931063E-2</v>
      </c>
      <c r="E179" s="60">
        <f t="shared" si="37"/>
        <v>2.8378362455962577E-2</v>
      </c>
      <c r="F179" s="60">
        <f t="shared" si="37"/>
        <v>2.9033443586916573E-2</v>
      </c>
      <c r="G179" s="60">
        <f t="shared" si="37"/>
        <v>2.8872772197945502E-2</v>
      </c>
      <c r="H179" s="60">
        <f t="shared" si="37"/>
        <v>2.8806946338030822E-2</v>
      </c>
      <c r="I179" s="60">
        <f t="shared" si="37"/>
        <v>3.0240424285561316E-2</v>
      </c>
      <c r="J179" s="60">
        <f t="shared" si="37"/>
        <v>3.0783688347192164E-2</v>
      </c>
      <c r="K179" s="60">
        <f t="shared" si="37"/>
        <v>3.7043574446052649E-2</v>
      </c>
      <c r="L179" s="60">
        <f t="shared" si="37"/>
        <v>3.6355464397852727E-2</v>
      </c>
      <c r="M179" s="60">
        <f t="shared" si="37"/>
        <v>3.5906392780752049E-2</v>
      </c>
      <c r="N179" s="60">
        <f t="shared" si="37"/>
        <v>3.6709840683324765E-2</v>
      </c>
      <c r="O179" s="60">
        <f t="shared" si="37"/>
        <v>3.9126705040305416E-2</v>
      </c>
      <c r="P179" s="60">
        <f t="shared" si="37"/>
        <v>4.0389051831070819E-2</v>
      </c>
      <c r="Q179" s="60">
        <f t="shared" si="37"/>
        <v>4.6410884043946034E-2</v>
      </c>
      <c r="R179" s="60">
        <f t="shared" si="37"/>
        <v>5.2955626729686865E-2</v>
      </c>
      <c r="S179" s="60">
        <f t="shared" si="37"/>
        <v>4.8383249855190977E-2</v>
      </c>
      <c r="T179" s="48">
        <f t="shared" si="37"/>
        <v>4.180087323742037E-2</v>
      </c>
      <c r="U179" s="48">
        <f t="shared" si="37"/>
        <v>3.880286658497642E-2</v>
      </c>
      <c r="V179" s="48">
        <f t="shared" si="37"/>
        <v>6.1932177844762626E-2</v>
      </c>
      <c r="W179" s="48">
        <f t="shared" si="37"/>
        <v>5.5131174631828345E-2</v>
      </c>
      <c r="X179" s="48">
        <f t="shared" si="37"/>
        <v>5.1241086121777288E-2</v>
      </c>
      <c r="Y179" s="48">
        <f t="shared" si="37"/>
        <v>4.9591407253546146E-2</v>
      </c>
      <c r="Z179" s="48">
        <f t="shared" si="37"/>
        <v>4.8419184473800968E-2</v>
      </c>
      <c r="AA179" s="48">
        <f t="shared" si="37"/>
        <v>4.8395343741076943E-2</v>
      </c>
      <c r="AB179" s="48">
        <f t="shared" si="37"/>
        <v>5.0196682059175643E-2</v>
      </c>
      <c r="AC179" s="48">
        <f t="shared" si="37"/>
        <v>5.4779740813849419E-2</v>
      </c>
      <c r="AD179" s="48">
        <f t="shared" si="37"/>
        <v>5.7599101171942703E-2</v>
      </c>
      <c r="AE179" s="48">
        <f t="shared" si="37"/>
        <v>5.4973065018795585E-2</v>
      </c>
      <c r="AF179" s="48">
        <f t="shared" si="37"/>
        <v>5.3515085017883823E-2</v>
      </c>
      <c r="AG179" s="48">
        <f t="shared" si="37"/>
        <v>5.1137434133356023E-2</v>
      </c>
      <c r="AH179" s="48">
        <f t="shared" si="37"/>
        <v>5.1029249900470718E-2</v>
      </c>
      <c r="AI179" s="48">
        <f t="shared" si="37"/>
        <v>4.8690732338821333E-2</v>
      </c>
      <c r="AJ179" s="48">
        <f t="shared" si="37"/>
        <v>5.0600625820378352E-2</v>
      </c>
      <c r="AK179" s="48">
        <f t="shared" si="37"/>
        <v>5.0504252573926323E-2</v>
      </c>
      <c r="AL179" s="48">
        <f t="shared" si="37"/>
        <v>4.7000040899237913E-2</v>
      </c>
      <c r="AM179" s="48">
        <f t="shared" si="37"/>
        <v>5.3729326595089381E-2</v>
      </c>
      <c r="AN179" s="48">
        <f t="shared" si="37"/>
        <v>4.7302390860673067E-2</v>
      </c>
      <c r="AO179" s="48">
        <f t="shared" si="37"/>
        <v>5.7865198504181065E-2</v>
      </c>
      <c r="AP179" s="48">
        <f t="shared" si="37"/>
        <v>5.5078021687384293E-2</v>
      </c>
      <c r="AQ179" s="48">
        <f t="shared" si="37"/>
        <v>4.7671574772004302E-2</v>
      </c>
      <c r="AR179" s="48">
        <f t="shared" si="37"/>
        <v>4.5365505373194441E-2</v>
      </c>
      <c r="AS179" s="48">
        <f t="shared" si="37"/>
        <v>4.8113936135925517E-2</v>
      </c>
      <c r="AT179" s="48">
        <f t="shared" si="37"/>
        <v>4.7194174305523244E-2</v>
      </c>
      <c r="AU179" s="48">
        <f t="shared" si="37"/>
        <v>4.8470831385478433E-2</v>
      </c>
      <c r="AV179" s="48">
        <f t="shared" si="37"/>
        <v>4.7238578487986821E-2</v>
      </c>
      <c r="AW179" s="48">
        <f t="shared" si="37"/>
        <v>4.7118001722652889E-2</v>
      </c>
      <c r="AX179" s="48">
        <f t="shared" si="37"/>
        <v>4.4894401880903156E-2</v>
      </c>
      <c r="AY179" s="48">
        <f t="shared" si="37"/>
        <v>4.5701348124393554E-2</v>
      </c>
      <c r="AZ179" s="48">
        <f t="shared" si="37"/>
        <v>4.7870342791281939E-2</v>
      </c>
      <c r="BA179" s="48">
        <f t="shared" si="37"/>
        <v>5.4903880552051365E-2</v>
      </c>
      <c r="BB179" s="48">
        <f t="shared" si="37"/>
        <v>5.9584405865541555E-2</v>
      </c>
      <c r="BC179" s="48">
        <f t="shared" si="37"/>
        <v>5.3303449009873098E-2</v>
      </c>
      <c r="BD179" s="48">
        <f t="shared" si="37"/>
        <v>5.3877337517980906E-2</v>
      </c>
      <c r="BE179" s="48">
        <f t="shared" si="37"/>
        <v>5.4641992863991858E-2</v>
      </c>
      <c r="BF179" s="48">
        <f t="shared" si="37"/>
        <v>5.3595332508271663E-2</v>
      </c>
      <c r="BG179" s="48">
        <f t="shared" si="37"/>
        <v>5.2533549515265614E-2</v>
      </c>
      <c r="BH179" s="48">
        <f t="shared" si="37"/>
        <v>3.6393014912982892E-2</v>
      </c>
      <c r="BI179" s="48">
        <f t="shared" si="37"/>
        <v>2.0254514488543665E-2</v>
      </c>
      <c r="BJ179" s="48">
        <f t="shared" si="37"/>
        <v>3.1185301257642063E-2</v>
      </c>
      <c r="BK179" s="48">
        <f t="shared" si="37"/>
        <v>3.2308885933244665E-2</v>
      </c>
      <c r="BL179" s="48">
        <f t="shared" si="37"/>
        <v>3.122504810398314E-2</v>
      </c>
      <c r="BM179" s="48">
        <f t="shared" si="37"/>
        <v>3.4683954619124796E-2</v>
      </c>
      <c r="BN179" s="48">
        <f t="shared" ref="BN179" si="38">+BN178/BN32</f>
        <v>3.9931825551843499E-2</v>
      </c>
    </row>
    <row r="180" spans="1:67" s="46" customFormat="1" ht="37.5" customHeight="1" x14ac:dyDescent="0.3">
      <c r="A180" s="23" t="s">
        <v>340</v>
      </c>
      <c r="B180" s="44"/>
      <c r="C180" s="44"/>
      <c r="D180" s="44"/>
      <c r="E180" s="44"/>
      <c r="F180" s="44"/>
      <c r="G180" s="44"/>
      <c r="H180" s="44">
        <v>796</v>
      </c>
      <c r="I180" s="44">
        <v>931</v>
      </c>
      <c r="J180" s="44">
        <v>1128</v>
      </c>
      <c r="K180" s="44">
        <v>1317</v>
      </c>
      <c r="L180" s="44">
        <v>1146</v>
      </c>
      <c r="M180" s="44">
        <v>1179</v>
      </c>
      <c r="N180" s="44">
        <v>1241</v>
      </c>
      <c r="O180" s="44">
        <v>1315</v>
      </c>
      <c r="P180" s="44">
        <v>1667</v>
      </c>
      <c r="Q180" s="44">
        <v>2088</v>
      </c>
      <c r="R180" s="44">
        <v>2167</v>
      </c>
      <c r="S180" s="44">
        <v>2206</v>
      </c>
      <c r="T180" s="45">
        <v>1539</v>
      </c>
      <c r="U180" s="45">
        <v>1414</v>
      </c>
      <c r="V180" s="45">
        <v>2816</v>
      </c>
      <c r="W180" s="45">
        <v>1874</v>
      </c>
      <c r="X180" s="45">
        <v>1610</v>
      </c>
      <c r="Y180" s="45">
        <v>1560</v>
      </c>
      <c r="Z180" s="45">
        <v>1467</v>
      </c>
      <c r="AA180" s="45">
        <v>1679</v>
      </c>
      <c r="AB180" s="45">
        <v>2030</v>
      </c>
      <c r="AC180" s="45">
        <v>2273</v>
      </c>
      <c r="AD180" s="45">
        <v>2474</v>
      </c>
      <c r="AE180" s="45">
        <v>2754</v>
      </c>
      <c r="AF180" s="45">
        <v>2042</v>
      </c>
      <c r="AG180" s="45">
        <v>2003</v>
      </c>
      <c r="AH180" s="45">
        <v>2183</v>
      </c>
      <c r="AI180" s="45">
        <v>1897</v>
      </c>
      <c r="AJ180" s="45">
        <v>1898</v>
      </c>
      <c r="AK180" s="45">
        <v>1889</v>
      </c>
      <c r="AL180" s="45">
        <v>1574</v>
      </c>
      <c r="AM180" s="45">
        <v>1703</v>
      </c>
      <c r="AN180" s="45">
        <v>1800</v>
      </c>
      <c r="AO180" s="45">
        <v>2183</v>
      </c>
      <c r="AP180" s="45">
        <v>2270</v>
      </c>
      <c r="AQ180" s="45">
        <v>2262</v>
      </c>
      <c r="AR180" s="45">
        <v>1846</v>
      </c>
      <c r="AS180" s="45">
        <v>1960</v>
      </c>
      <c r="AT180" s="45">
        <v>1989</v>
      </c>
      <c r="AU180" s="45">
        <v>1817</v>
      </c>
      <c r="AV180" s="45">
        <v>1799</v>
      </c>
      <c r="AW180" s="45">
        <v>1618</v>
      </c>
      <c r="AX180" s="45">
        <v>1500</v>
      </c>
      <c r="AY180" s="45">
        <v>1592</v>
      </c>
      <c r="AZ180" s="45">
        <v>1714</v>
      </c>
      <c r="BA180" s="45">
        <v>2152</v>
      </c>
      <c r="BB180" s="45">
        <v>2302</v>
      </c>
      <c r="BC180" s="45">
        <v>1132</v>
      </c>
      <c r="BD180" s="45">
        <v>1132</v>
      </c>
      <c r="BE180" s="45">
        <v>1132</v>
      </c>
      <c r="BF180" s="45">
        <v>1132</v>
      </c>
      <c r="BG180" s="45">
        <v>1132</v>
      </c>
      <c r="BH180" s="45">
        <v>1132</v>
      </c>
      <c r="BI180" s="45">
        <v>1132</v>
      </c>
      <c r="BJ180" s="45">
        <v>1132</v>
      </c>
      <c r="BK180" s="45">
        <v>1132</v>
      </c>
      <c r="BL180" s="45">
        <v>1132</v>
      </c>
      <c r="BM180" s="165">
        <v>1132</v>
      </c>
      <c r="BN180" s="45">
        <v>1132</v>
      </c>
    </row>
    <row r="181" spans="1:67" s="46" customFormat="1" ht="35.25" customHeight="1" x14ac:dyDescent="0.3">
      <c r="A181" s="23" t="s">
        <v>342</v>
      </c>
      <c r="B181" s="44"/>
      <c r="C181" s="44"/>
      <c r="D181" s="44"/>
      <c r="E181" s="44"/>
      <c r="F181" s="44"/>
      <c r="G181" s="44"/>
      <c r="H181" s="44">
        <v>2358363.5800000015</v>
      </c>
      <c r="I181" s="44">
        <v>2959790.6399999973</v>
      </c>
      <c r="J181" s="44">
        <v>3539264.890000002</v>
      </c>
      <c r="K181" s="44">
        <v>4064108.6700000004</v>
      </c>
      <c r="L181" s="44">
        <v>3646446.82</v>
      </c>
      <c r="M181" s="44">
        <v>4000126.1900000018</v>
      </c>
      <c r="N181" s="44">
        <v>3915147.509999997</v>
      </c>
      <c r="O181" s="44">
        <v>4176688.7500000033</v>
      </c>
      <c r="P181" s="44">
        <v>5062551.589999998</v>
      </c>
      <c r="Q181" s="44">
        <v>6813565.2700000005</v>
      </c>
      <c r="R181" s="44">
        <v>7132176.0599999996</v>
      </c>
      <c r="S181" s="44">
        <v>7564919.2199999811</v>
      </c>
      <c r="T181" s="45">
        <v>4659439.0900000054</v>
      </c>
      <c r="U181" s="45">
        <v>4919438.5600000005</v>
      </c>
      <c r="V181" s="45">
        <v>14784421.06999998</v>
      </c>
      <c r="W181" s="45">
        <v>6146007.639999995</v>
      </c>
      <c r="X181" s="45">
        <v>5061483.2400000049</v>
      </c>
      <c r="Y181" s="45">
        <v>5097748.5200000061</v>
      </c>
      <c r="Z181" s="45">
        <v>5015735.4900000123</v>
      </c>
      <c r="AA181" s="45">
        <v>5210405.4300000072</v>
      </c>
      <c r="AB181" s="45">
        <v>6757656.1499999855</v>
      </c>
      <c r="AC181" s="45">
        <v>7963979.2000000123</v>
      </c>
      <c r="AD181" s="45">
        <v>8219376.4000000069</v>
      </c>
      <c r="AE181" s="45">
        <v>8951201.7499999776</v>
      </c>
      <c r="AF181" s="45">
        <v>6855572.2600000165</v>
      </c>
      <c r="AG181" s="45">
        <v>6311228.140000008</v>
      </c>
      <c r="AH181" s="45">
        <v>7200179.3199999826</v>
      </c>
      <c r="AI181" s="45">
        <v>6171306.4900000105</v>
      </c>
      <c r="AJ181" s="45">
        <v>6096753.6799999913</v>
      </c>
      <c r="AK181" s="45">
        <v>5826010.0999999959</v>
      </c>
      <c r="AL181" s="45">
        <v>5194459.9299999988</v>
      </c>
      <c r="AM181" s="45">
        <v>6159694.2199999932</v>
      </c>
      <c r="AN181" s="45">
        <v>5722760.2099999962</v>
      </c>
      <c r="AO181" s="45">
        <v>7421458.0079999994</v>
      </c>
      <c r="AP181" s="45">
        <v>7428978.509999997</v>
      </c>
      <c r="AQ181" s="45">
        <v>7264126.2799999965</v>
      </c>
      <c r="AR181" s="45">
        <v>5755692.9500000011</v>
      </c>
      <c r="AS181" s="45">
        <v>6453120.5700000031</v>
      </c>
      <c r="AT181" s="45">
        <v>6913395.5700000059</v>
      </c>
      <c r="AU181" s="45">
        <v>5835895.1700000064</v>
      </c>
      <c r="AV181" s="45">
        <v>5956124.3299999963</v>
      </c>
      <c r="AW181" s="45">
        <v>5276455.2000000039</v>
      </c>
      <c r="AX181" s="45">
        <v>5324743.7100000018</v>
      </c>
      <c r="AY181" s="45">
        <v>5545825.4199999999</v>
      </c>
      <c r="AZ181" s="45">
        <v>5650949.879999999</v>
      </c>
      <c r="BA181" s="45">
        <v>7688662.1800000006</v>
      </c>
      <c r="BB181" s="45">
        <v>8019282.9200000139</v>
      </c>
      <c r="BC181" s="45">
        <v>4424991.2000000048</v>
      </c>
      <c r="BD181" s="45">
        <v>4424991.2000000048</v>
      </c>
      <c r="BE181" s="45">
        <v>4424991.2000000048</v>
      </c>
      <c r="BF181" s="45">
        <v>4424991.2000000048</v>
      </c>
      <c r="BG181" s="45">
        <v>4424991.2000000048</v>
      </c>
      <c r="BH181" s="45">
        <v>4424991.2000000048</v>
      </c>
      <c r="BI181" s="45">
        <v>4424991.2000000048</v>
      </c>
      <c r="BJ181" s="45">
        <v>4424991.2000000048</v>
      </c>
      <c r="BK181" s="45">
        <v>4424991.2000000048</v>
      </c>
      <c r="BL181" s="45">
        <v>4424991.2000000048</v>
      </c>
      <c r="BM181" s="165">
        <v>4424991.2000000048</v>
      </c>
      <c r="BN181" s="45">
        <v>4424991.2000000048</v>
      </c>
    </row>
    <row r="182" spans="1:67" s="46" customFormat="1" ht="27" customHeight="1" x14ac:dyDescent="0.3">
      <c r="A182" s="23" t="s">
        <v>358</v>
      </c>
      <c r="B182" s="44">
        <v>4414</v>
      </c>
      <c r="C182" s="44">
        <v>36656</v>
      </c>
      <c r="D182" s="44">
        <v>67171</v>
      </c>
      <c r="E182" s="44">
        <v>54867</v>
      </c>
      <c r="F182" s="44">
        <v>171119</v>
      </c>
      <c r="G182" s="44">
        <v>93831</v>
      </c>
      <c r="H182" s="44">
        <v>82650</v>
      </c>
      <c r="I182" s="44">
        <v>113928</v>
      </c>
      <c r="J182" s="44">
        <v>111499</v>
      </c>
      <c r="K182" s="44">
        <v>106984</v>
      </c>
      <c r="L182" s="44">
        <v>86617</v>
      </c>
      <c r="M182" s="44">
        <v>97021</v>
      </c>
      <c r="N182" s="44">
        <v>117517</v>
      </c>
      <c r="O182" s="44">
        <v>72325</v>
      </c>
      <c r="P182" s="44">
        <v>82669</v>
      </c>
      <c r="Q182" s="44">
        <v>138648</v>
      </c>
      <c r="R182" s="44">
        <v>88763</v>
      </c>
      <c r="S182" s="44">
        <v>161056</v>
      </c>
      <c r="T182" s="45">
        <v>266990</v>
      </c>
      <c r="U182" s="45">
        <v>63190</v>
      </c>
      <c r="V182" s="45">
        <v>131474</v>
      </c>
      <c r="W182" s="45">
        <v>0</v>
      </c>
      <c r="X182" s="45">
        <v>0</v>
      </c>
      <c r="Y182" s="45">
        <v>0</v>
      </c>
      <c r="Z182" s="45">
        <v>0</v>
      </c>
      <c r="AA182" s="45">
        <v>0</v>
      </c>
      <c r="AB182" s="45">
        <v>0</v>
      </c>
      <c r="AC182" s="45">
        <v>0</v>
      </c>
      <c r="AD182" s="45">
        <v>0</v>
      </c>
      <c r="AE182" s="45">
        <v>0</v>
      </c>
      <c r="AF182" s="45">
        <v>0</v>
      </c>
      <c r="AG182" s="45">
        <v>0</v>
      </c>
      <c r="AH182" s="45">
        <v>0</v>
      </c>
      <c r="AI182" s="45">
        <v>0</v>
      </c>
      <c r="AJ182" s="45">
        <v>0</v>
      </c>
      <c r="AK182" s="45">
        <v>0</v>
      </c>
      <c r="AL182" s="45">
        <v>0</v>
      </c>
      <c r="AM182" s="45">
        <v>0</v>
      </c>
      <c r="AN182" s="45">
        <v>0</v>
      </c>
      <c r="AO182" s="45">
        <v>0</v>
      </c>
      <c r="AP182" s="45">
        <v>0</v>
      </c>
      <c r="AQ182" s="45">
        <v>0</v>
      </c>
      <c r="AR182" s="45">
        <v>146</v>
      </c>
      <c r="AS182" s="45">
        <v>0</v>
      </c>
      <c r="AT182" s="45">
        <v>0</v>
      </c>
      <c r="AU182" s="45">
        <v>0</v>
      </c>
      <c r="AV182" s="45">
        <v>0</v>
      </c>
      <c r="AW182" s="45">
        <v>0</v>
      </c>
      <c r="AX182" s="45">
        <v>0</v>
      </c>
      <c r="AY182" s="45">
        <v>0</v>
      </c>
      <c r="AZ182" s="45">
        <v>0</v>
      </c>
      <c r="BA182" s="45">
        <v>0</v>
      </c>
      <c r="BB182" s="45">
        <v>0</v>
      </c>
      <c r="BC182" s="45">
        <v>0</v>
      </c>
      <c r="BD182" s="45">
        <v>0</v>
      </c>
      <c r="BE182" s="45">
        <v>0</v>
      </c>
      <c r="BF182" s="45">
        <v>0</v>
      </c>
      <c r="BG182" s="45">
        <v>0</v>
      </c>
      <c r="BH182" s="45">
        <v>0</v>
      </c>
      <c r="BI182" s="45">
        <v>0</v>
      </c>
      <c r="BJ182" s="45">
        <v>0</v>
      </c>
      <c r="BK182" s="45">
        <v>0</v>
      </c>
      <c r="BL182" s="45">
        <v>0</v>
      </c>
      <c r="BM182" s="45">
        <v>0</v>
      </c>
      <c r="BN182" s="45">
        <v>0</v>
      </c>
    </row>
    <row r="183" spans="1:67" s="46" customFormat="1" ht="27" customHeight="1" x14ac:dyDescent="0.3">
      <c r="A183" s="23" t="s">
        <v>366</v>
      </c>
      <c r="B183" s="44">
        <v>0</v>
      </c>
      <c r="C183" s="44">
        <v>0</v>
      </c>
      <c r="D183" s="44">
        <v>0</v>
      </c>
      <c r="E183" s="44">
        <v>1650</v>
      </c>
      <c r="F183" s="44">
        <v>260</v>
      </c>
      <c r="G183" s="44">
        <v>1400</v>
      </c>
      <c r="H183" s="44">
        <v>0</v>
      </c>
      <c r="I183" s="44">
        <v>7720</v>
      </c>
      <c r="J183" s="44">
        <v>480</v>
      </c>
      <c r="K183" s="44">
        <v>2650</v>
      </c>
      <c r="L183" s="44">
        <v>1180</v>
      </c>
      <c r="M183" s="44">
        <v>0</v>
      </c>
      <c r="N183" s="44">
        <v>7860</v>
      </c>
      <c r="O183" s="44">
        <v>4560</v>
      </c>
      <c r="P183" s="44">
        <v>18570</v>
      </c>
      <c r="Q183" s="44">
        <v>1860</v>
      </c>
      <c r="R183" s="44">
        <v>3140</v>
      </c>
      <c r="S183" s="44">
        <v>13710</v>
      </c>
      <c r="T183" s="45">
        <v>1160</v>
      </c>
      <c r="U183" s="45">
        <v>2190</v>
      </c>
      <c r="V183" s="45">
        <v>9620</v>
      </c>
      <c r="W183" s="45">
        <v>0</v>
      </c>
      <c r="X183" s="45">
        <v>0</v>
      </c>
      <c r="Y183" s="45">
        <v>0</v>
      </c>
      <c r="Z183" s="45">
        <v>0</v>
      </c>
      <c r="AA183" s="45">
        <v>0</v>
      </c>
      <c r="AB183" s="45">
        <v>0</v>
      </c>
      <c r="AC183" s="45">
        <v>0</v>
      </c>
      <c r="AD183" s="45">
        <v>0</v>
      </c>
      <c r="AE183" s="45">
        <v>0</v>
      </c>
      <c r="AF183" s="45">
        <v>0</v>
      </c>
      <c r="AG183" s="45">
        <v>0</v>
      </c>
      <c r="AH183" s="45">
        <v>0</v>
      </c>
      <c r="AI183" s="45">
        <v>0</v>
      </c>
      <c r="AJ183" s="45">
        <v>0</v>
      </c>
      <c r="AK183" s="45">
        <v>0</v>
      </c>
      <c r="AL183" s="45">
        <v>0</v>
      </c>
      <c r="AM183" s="45">
        <v>0</v>
      </c>
      <c r="AN183" s="45">
        <v>0</v>
      </c>
      <c r="AO183" s="45">
        <v>0</v>
      </c>
      <c r="AP183" s="45">
        <v>0</v>
      </c>
      <c r="AQ183" s="45">
        <v>0</v>
      </c>
      <c r="AR183" s="45">
        <v>0</v>
      </c>
      <c r="AS183" s="45">
        <v>0</v>
      </c>
      <c r="AT183" s="45">
        <v>0</v>
      </c>
      <c r="AU183" s="45">
        <v>0</v>
      </c>
      <c r="AV183" s="45">
        <v>0</v>
      </c>
      <c r="AW183" s="45">
        <v>0</v>
      </c>
      <c r="AX183" s="45">
        <v>0</v>
      </c>
      <c r="AY183" s="45">
        <v>0</v>
      </c>
      <c r="AZ183" s="45">
        <v>0</v>
      </c>
      <c r="BA183" s="45">
        <v>0</v>
      </c>
      <c r="BB183" s="45">
        <v>0</v>
      </c>
      <c r="BC183" s="45">
        <v>0</v>
      </c>
      <c r="BD183" s="45">
        <v>0</v>
      </c>
      <c r="BE183" s="45">
        <v>0</v>
      </c>
      <c r="BF183" s="45">
        <v>0</v>
      </c>
      <c r="BG183" s="45">
        <v>0</v>
      </c>
      <c r="BH183" s="45">
        <v>0</v>
      </c>
      <c r="BI183" s="45">
        <v>0</v>
      </c>
      <c r="BJ183" s="45">
        <v>0</v>
      </c>
      <c r="BK183" s="45">
        <v>0</v>
      </c>
      <c r="BL183" s="45">
        <v>0</v>
      </c>
      <c r="BM183" s="45">
        <v>0</v>
      </c>
      <c r="BN183" s="45">
        <v>0</v>
      </c>
    </row>
    <row r="184" spans="1:67" s="49" customFormat="1" ht="43.5" customHeight="1" x14ac:dyDescent="0.35">
      <c r="A184" s="47" t="s">
        <v>374</v>
      </c>
      <c r="B184" s="60">
        <f t="shared" ref="B184:M184" si="39">B183/B182</f>
        <v>0</v>
      </c>
      <c r="C184" s="60">
        <f t="shared" si="39"/>
        <v>0</v>
      </c>
      <c r="D184" s="60">
        <f t="shared" si="39"/>
        <v>0</v>
      </c>
      <c r="E184" s="60">
        <f t="shared" si="39"/>
        <v>3.0072721307889988E-2</v>
      </c>
      <c r="F184" s="60">
        <f t="shared" si="39"/>
        <v>1.5194104687381296E-3</v>
      </c>
      <c r="G184" s="60">
        <f t="shared" si="39"/>
        <v>1.4920442071383658E-2</v>
      </c>
      <c r="H184" s="60">
        <f t="shared" si="39"/>
        <v>0</v>
      </c>
      <c r="I184" s="60">
        <f t="shared" si="39"/>
        <v>6.7762095358472024E-2</v>
      </c>
      <c r="J184" s="60">
        <f t="shared" si="39"/>
        <v>4.3049713450344848E-3</v>
      </c>
      <c r="K184" s="60">
        <f t="shared" si="39"/>
        <v>2.4770059074254093E-2</v>
      </c>
      <c r="L184" s="60">
        <f t="shared" si="39"/>
        <v>1.3623191752196451E-2</v>
      </c>
      <c r="M184" s="60">
        <f t="shared" si="39"/>
        <v>0</v>
      </c>
      <c r="N184" s="60">
        <f t="shared" ref="N184:U184" si="40">IFERROR(N183/N182,0)</f>
        <v>6.6883940195886546E-2</v>
      </c>
      <c r="O184" s="60">
        <f t="shared" si="40"/>
        <v>6.3048738333909435E-2</v>
      </c>
      <c r="P184" s="60">
        <f t="shared" si="40"/>
        <v>0.22463075638994059</v>
      </c>
      <c r="Q184" s="60">
        <f t="shared" si="40"/>
        <v>1.3415267439847672E-2</v>
      </c>
      <c r="R184" s="60">
        <f t="shared" si="40"/>
        <v>3.5375099985354257E-2</v>
      </c>
      <c r="S184" s="60">
        <f t="shared" si="40"/>
        <v>8.5125670574210208E-2</v>
      </c>
      <c r="T184" s="48">
        <f t="shared" si="40"/>
        <v>4.3447320124349225E-3</v>
      </c>
      <c r="U184" s="48">
        <f t="shared" si="40"/>
        <v>3.4657382497230577E-2</v>
      </c>
      <c r="V184" s="48">
        <f>IFERROR(V183/V182,0)</f>
        <v>7.3170360679678109E-2</v>
      </c>
      <c r="W184" s="48">
        <f t="shared" ref="W184:BN184" si="41">IFERROR(W183/W182,0)</f>
        <v>0</v>
      </c>
      <c r="X184" s="48">
        <f t="shared" si="41"/>
        <v>0</v>
      </c>
      <c r="Y184" s="48">
        <f t="shared" si="41"/>
        <v>0</v>
      </c>
      <c r="Z184" s="48">
        <f t="shared" si="41"/>
        <v>0</v>
      </c>
      <c r="AA184" s="48">
        <f t="shared" si="41"/>
        <v>0</v>
      </c>
      <c r="AB184" s="48">
        <f t="shared" si="41"/>
        <v>0</v>
      </c>
      <c r="AC184" s="48">
        <f t="shared" si="41"/>
        <v>0</v>
      </c>
      <c r="AD184" s="48">
        <f t="shared" si="41"/>
        <v>0</v>
      </c>
      <c r="AE184" s="48">
        <f t="shared" si="41"/>
        <v>0</v>
      </c>
      <c r="AF184" s="48">
        <f t="shared" si="41"/>
        <v>0</v>
      </c>
      <c r="AG184" s="48">
        <f t="shared" si="41"/>
        <v>0</v>
      </c>
      <c r="AH184" s="48">
        <f t="shared" si="41"/>
        <v>0</v>
      </c>
      <c r="AI184" s="48">
        <f t="shared" si="41"/>
        <v>0</v>
      </c>
      <c r="AJ184" s="48">
        <f t="shared" si="41"/>
        <v>0</v>
      </c>
      <c r="AK184" s="48">
        <f t="shared" si="41"/>
        <v>0</v>
      </c>
      <c r="AL184" s="48">
        <f t="shared" si="41"/>
        <v>0</v>
      </c>
      <c r="AM184" s="48">
        <f t="shared" si="41"/>
        <v>0</v>
      </c>
      <c r="AN184" s="48">
        <f t="shared" si="41"/>
        <v>0</v>
      </c>
      <c r="AO184" s="48">
        <f t="shared" si="41"/>
        <v>0</v>
      </c>
      <c r="AP184" s="48">
        <f t="shared" si="41"/>
        <v>0</v>
      </c>
      <c r="AQ184" s="48">
        <f t="shared" si="41"/>
        <v>0</v>
      </c>
      <c r="AR184" s="48">
        <f t="shared" si="41"/>
        <v>0</v>
      </c>
      <c r="AS184" s="48">
        <f t="shared" si="41"/>
        <v>0</v>
      </c>
      <c r="AT184" s="48">
        <f t="shared" si="41"/>
        <v>0</v>
      </c>
      <c r="AU184" s="48">
        <f t="shared" si="41"/>
        <v>0</v>
      </c>
      <c r="AV184" s="48">
        <f t="shared" si="41"/>
        <v>0</v>
      </c>
      <c r="AW184" s="48">
        <f t="shared" si="41"/>
        <v>0</v>
      </c>
      <c r="AX184" s="48">
        <f t="shared" si="41"/>
        <v>0</v>
      </c>
      <c r="AY184" s="48">
        <f t="shared" si="41"/>
        <v>0</v>
      </c>
      <c r="AZ184" s="48">
        <f t="shared" si="41"/>
        <v>0</v>
      </c>
      <c r="BA184" s="48">
        <f t="shared" si="41"/>
        <v>0</v>
      </c>
      <c r="BB184" s="48">
        <f t="shared" si="41"/>
        <v>0</v>
      </c>
      <c r="BC184" s="48">
        <f t="shared" si="41"/>
        <v>0</v>
      </c>
      <c r="BD184" s="48">
        <f t="shared" si="41"/>
        <v>0</v>
      </c>
      <c r="BE184" s="48">
        <f t="shared" si="41"/>
        <v>0</v>
      </c>
      <c r="BF184" s="48">
        <f t="shared" si="41"/>
        <v>0</v>
      </c>
      <c r="BG184" s="48">
        <f t="shared" si="41"/>
        <v>0</v>
      </c>
      <c r="BH184" s="48">
        <f t="shared" si="41"/>
        <v>0</v>
      </c>
      <c r="BI184" s="48">
        <f t="shared" si="41"/>
        <v>0</v>
      </c>
      <c r="BJ184" s="48">
        <f t="shared" si="41"/>
        <v>0</v>
      </c>
      <c r="BK184" s="48">
        <f t="shared" si="41"/>
        <v>0</v>
      </c>
      <c r="BL184" s="48">
        <f t="shared" si="41"/>
        <v>0</v>
      </c>
      <c r="BM184" s="48">
        <f t="shared" si="41"/>
        <v>0</v>
      </c>
      <c r="BN184" s="48">
        <f t="shared" si="41"/>
        <v>0</v>
      </c>
    </row>
    <row r="185" spans="1:67" s="46" customFormat="1" ht="27" customHeight="1" x14ac:dyDescent="0.3">
      <c r="A185" s="23" t="s">
        <v>344</v>
      </c>
      <c r="B185" s="44">
        <v>1.2573886193206882</v>
      </c>
      <c r="C185" s="44">
        <v>1.2340619307832423</v>
      </c>
      <c r="D185" s="44">
        <v>1.2395856789011483</v>
      </c>
      <c r="E185" s="44">
        <v>1.2632343782437201</v>
      </c>
      <c r="F185" s="44">
        <v>1.2751608217472505</v>
      </c>
      <c r="G185" s="44">
        <v>1.258716323296355</v>
      </c>
      <c r="H185" s="44">
        <v>1.2333696837513632</v>
      </c>
      <c r="I185" s="44">
        <v>1.2659862528639867</v>
      </c>
      <c r="J185" s="44">
        <v>1.2869565217391303</v>
      </c>
      <c r="K185" s="44">
        <v>1.2836721728081322</v>
      </c>
      <c r="L185" s="44">
        <v>1.2794706599338326</v>
      </c>
      <c r="M185" s="44">
        <v>1.3001409940077546</v>
      </c>
      <c r="N185" s="44">
        <v>1.3161438950912636</v>
      </c>
      <c r="O185" s="44">
        <v>1.3158158995815901</v>
      </c>
      <c r="P185" s="44">
        <v>1.3567738231917337</v>
      </c>
      <c r="Q185" s="44">
        <v>1.3845210352017663</v>
      </c>
      <c r="R185" s="44">
        <v>1.3950675278919553</v>
      </c>
      <c r="S185" s="44">
        <v>1.3970657276995304</v>
      </c>
      <c r="T185" s="50">
        <v>1.3177796803652968</v>
      </c>
      <c r="U185" s="50">
        <v>1.3063795853269538</v>
      </c>
      <c r="V185" s="50">
        <v>1.4524481650929622</v>
      </c>
      <c r="W185" s="50">
        <v>1.3231009991573373</v>
      </c>
      <c r="X185" s="50">
        <v>1.3075070252910477</v>
      </c>
      <c r="Y185" s="50">
        <v>1.3022871314411684</v>
      </c>
      <c r="Z185" s="50">
        <v>1.319982264262489</v>
      </c>
      <c r="AA185" s="50">
        <v>1.3376783754116355</v>
      </c>
      <c r="AB185" s="50">
        <v>1.373326843514237</v>
      </c>
      <c r="AC185" s="50">
        <v>1.4026410026857654</v>
      </c>
      <c r="AD185" s="50">
        <v>1.3936501348827557</v>
      </c>
      <c r="AE185" s="50">
        <v>1.4224624975647768</v>
      </c>
      <c r="AF185" s="50">
        <v>1.3487779450944053</v>
      </c>
      <c r="AG185" s="50">
        <v>1.3512003803185169</v>
      </c>
      <c r="AH185" s="50">
        <v>1.3874483708122993</v>
      </c>
      <c r="AI185" s="50">
        <v>1.3413343180699162</v>
      </c>
      <c r="AJ185" s="50">
        <v>1.3559134497172363</v>
      </c>
      <c r="AK185" s="50">
        <v>1.3653545359749739</v>
      </c>
      <c r="AL185" s="50">
        <v>1.3464829586656999</v>
      </c>
      <c r="AM185" s="50">
        <v>1.3303747534516766</v>
      </c>
      <c r="AN185" s="50">
        <v>1.3605856439492097</v>
      </c>
      <c r="AO185" s="50">
        <v>1.3565137238836542</v>
      </c>
      <c r="AP185" s="50">
        <v>1.3922296191203754</v>
      </c>
      <c r="AQ185" s="50">
        <v>1.4122940282809395</v>
      </c>
      <c r="AR185" s="50">
        <v>1.3642722625773473</v>
      </c>
      <c r="AS185" s="50">
        <v>1.3803083923154702</v>
      </c>
      <c r="AT185" s="50">
        <v>1.3834113877249199</v>
      </c>
      <c r="AU185" s="50">
        <v>1.3491116751269034</v>
      </c>
      <c r="AV185" s="50">
        <v>1.3596526386105545</v>
      </c>
      <c r="AW185" s="50">
        <v>1.3518572682070782</v>
      </c>
      <c r="AX185" s="50">
        <v>1.3407072987208428</v>
      </c>
      <c r="AY185" s="50">
        <v>1.3674145460021081</v>
      </c>
      <c r="AZ185" s="50">
        <v>1.3553361287704586</v>
      </c>
      <c r="BA185" s="50">
        <v>1.3971193415637859</v>
      </c>
      <c r="BB185" s="50">
        <v>1.395734084019056</v>
      </c>
      <c r="BC185" s="50">
        <v>1.3770260747004932</v>
      </c>
      <c r="BD185" s="50">
        <v>1.3704649974450689</v>
      </c>
      <c r="BE185" s="50">
        <v>1.372090247105169</v>
      </c>
      <c r="BF185" s="50">
        <v>1.3938501413760602</v>
      </c>
      <c r="BG185" s="50">
        <v>1.372784083662798</v>
      </c>
      <c r="BH185" s="50">
        <v>1.2989816700610999</v>
      </c>
      <c r="BI185" s="50">
        <v>1.1666011787819253</v>
      </c>
      <c r="BJ185" s="50">
        <v>1.2507159593855768</v>
      </c>
      <c r="BK185" s="50">
        <v>1.2751776525361431</v>
      </c>
      <c r="BL185" s="50">
        <v>1.280444351289038</v>
      </c>
      <c r="BM185" s="50">
        <v>1.3045509955302723</v>
      </c>
      <c r="BN185" s="50">
        <v>1.328989612842304</v>
      </c>
    </row>
    <row r="186" spans="1:67" s="46" customFormat="1" ht="27" customHeight="1" x14ac:dyDescent="0.3">
      <c r="A186" s="23" t="s">
        <v>356</v>
      </c>
      <c r="B186" s="44">
        <v>0</v>
      </c>
      <c r="C186" s="44">
        <v>0</v>
      </c>
      <c r="D186" s="44">
        <v>0</v>
      </c>
      <c r="E186" s="44">
        <v>1</v>
      </c>
      <c r="F186" s="44">
        <v>2</v>
      </c>
      <c r="G186" s="44">
        <v>1</v>
      </c>
      <c r="H186" s="44">
        <v>0</v>
      </c>
      <c r="I186" s="44">
        <v>5</v>
      </c>
      <c r="J186" s="44">
        <v>1</v>
      </c>
      <c r="K186" s="44">
        <v>2</v>
      </c>
      <c r="L186" s="44">
        <v>1</v>
      </c>
      <c r="M186" s="44">
        <v>0</v>
      </c>
      <c r="N186" s="44">
        <v>6</v>
      </c>
      <c r="O186" s="44">
        <v>3</v>
      </c>
      <c r="P186" s="44">
        <v>3</v>
      </c>
      <c r="Q186" s="44">
        <v>2</v>
      </c>
      <c r="R186" s="44">
        <v>2</v>
      </c>
      <c r="S186" s="44">
        <v>6</v>
      </c>
      <c r="T186" s="45">
        <v>2</v>
      </c>
      <c r="U186" s="45">
        <v>2</v>
      </c>
      <c r="V186" s="45">
        <v>9</v>
      </c>
      <c r="W186" s="45">
        <v>0</v>
      </c>
      <c r="X186" s="45">
        <v>0</v>
      </c>
      <c r="Y186" s="45">
        <v>0</v>
      </c>
      <c r="Z186" s="45">
        <v>0</v>
      </c>
      <c r="AA186" s="45">
        <v>0</v>
      </c>
      <c r="AB186" s="45">
        <v>0</v>
      </c>
      <c r="AC186" s="45">
        <v>0</v>
      </c>
      <c r="AD186" s="45">
        <v>0</v>
      </c>
      <c r="AE186" s="45">
        <v>0</v>
      </c>
      <c r="AF186" s="45">
        <v>0</v>
      </c>
      <c r="AG186" s="45">
        <v>0</v>
      </c>
      <c r="AH186" s="45">
        <v>0</v>
      </c>
      <c r="AI186" s="45">
        <v>0</v>
      </c>
      <c r="AJ186" s="45">
        <v>0</v>
      </c>
      <c r="AK186" s="45">
        <v>0</v>
      </c>
      <c r="AL186" s="45">
        <v>0</v>
      </c>
      <c r="AM186" s="45">
        <v>0</v>
      </c>
      <c r="AN186" s="45">
        <v>0</v>
      </c>
      <c r="AO186" s="45">
        <v>0</v>
      </c>
      <c r="AP186" s="45">
        <v>0</v>
      </c>
      <c r="AQ186" s="45">
        <v>0</v>
      </c>
      <c r="AR186" s="45">
        <v>0</v>
      </c>
      <c r="AS186" s="45">
        <v>0</v>
      </c>
      <c r="AT186" s="45">
        <v>0</v>
      </c>
      <c r="AU186" s="45">
        <v>0</v>
      </c>
      <c r="AV186" s="45">
        <v>0</v>
      </c>
      <c r="AW186" s="45">
        <v>0</v>
      </c>
      <c r="AX186" s="45">
        <v>0</v>
      </c>
      <c r="AY186" s="45">
        <v>0</v>
      </c>
      <c r="AZ186" s="45">
        <v>0</v>
      </c>
      <c r="BA186" s="45">
        <v>0</v>
      </c>
      <c r="BB186" s="45">
        <v>0</v>
      </c>
      <c r="BC186" s="45">
        <v>0</v>
      </c>
      <c r="BD186" s="45">
        <v>0</v>
      </c>
      <c r="BE186" s="45">
        <v>0</v>
      </c>
      <c r="BF186" s="45">
        <v>0</v>
      </c>
      <c r="BG186" s="45">
        <v>0</v>
      </c>
      <c r="BH186" s="45">
        <v>0</v>
      </c>
      <c r="BI186" s="45">
        <v>0</v>
      </c>
      <c r="BJ186" s="45">
        <v>0</v>
      </c>
      <c r="BK186" s="45">
        <v>0</v>
      </c>
      <c r="BL186" s="45">
        <v>0</v>
      </c>
      <c r="BM186" s="45">
        <v>0</v>
      </c>
      <c r="BN186" s="45">
        <v>0</v>
      </c>
    </row>
    <row r="187" spans="1:67" s="49" customFormat="1" ht="43.5" customHeight="1" x14ac:dyDescent="0.35">
      <c r="A187" s="47" t="s">
        <v>357</v>
      </c>
      <c r="B187" s="60">
        <f t="shared" ref="B187:BM187" si="42">B186/B178</f>
        <v>0</v>
      </c>
      <c r="C187" s="60">
        <f t="shared" si="42"/>
        <v>0</v>
      </c>
      <c r="D187" s="60">
        <f t="shared" si="42"/>
        <v>0</v>
      </c>
      <c r="E187" s="60">
        <f t="shared" si="42"/>
        <v>2.0759809009757111E-4</v>
      </c>
      <c r="F187" s="60">
        <f t="shared" si="42"/>
        <v>4.1502386387217268E-4</v>
      </c>
      <c r="G187" s="60">
        <f t="shared" si="42"/>
        <v>1.9809825673534074E-4</v>
      </c>
      <c r="H187" s="60">
        <f t="shared" si="42"/>
        <v>0</v>
      </c>
      <c r="I187" s="60">
        <f t="shared" si="42"/>
        <v>1.0414496979795876E-3</v>
      </c>
      <c r="J187" s="60">
        <f t="shared" si="42"/>
        <v>1.8501387604070305E-4</v>
      </c>
      <c r="K187" s="60">
        <f t="shared" si="42"/>
        <v>3.176620076238882E-4</v>
      </c>
      <c r="L187" s="60">
        <f t="shared" si="42"/>
        <v>1.7412502176562773E-4</v>
      </c>
      <c r="M187" s="60">
        <f t="shared" si="42"/>
        <v>0</v>
      </c>
      <c r="N187" s="60">
        <f t="shared" si="42"/>
        <v>1.0632642211589581E-3</v>
      </c>
      <c r="O187" s="60">
        <f t="shared" si="42"/>
        <v>5.0209205020920506E-4</v>
      </c>
      <c r="P187" s="60">
        <f t="shared" si="42"/>
        <v>4.3053960964408724E-4</v>
      </c>
      <c r="Q187" s="60">
        <f t="shared" si="42"/>
        <v>2.4530847540782532E-4</v>
      </c>
      <c r="R187" s="60">
        <f t="shared" si="42"/>
        <v>2.3487962419260129E-4</v>
      </c>
      <c r="S187" s="60">
        <f t="shared" si="42"/>
        <v>7.0422535211267609E-4</v>
      </c>
      <c r="T187" s="54">
        <f t="shared" si="42"/>
        <v>2.8538812785388126E-4</v>
      </c>
      <c r="U187" s="54">
        <f t="shared" si="42"/>
        <v>3.1897926634768739E-4</v>
      </c>
      <c r="V187" s="54">
        <f t="shared" si="42"/>
        <v>8.7608293585126056E-4</v>
      </c>
      <c r="W187" s="54">
        <f t="shared" si="42"/>
        <v>0</v>
      </c>
      <c r="X187" s="54">
        <f t="shared" si="42"/>
        <v>0</v>
      </c>
      <c r="Y187" s="54">
        <f t="shared" si="42"/>
        <v>0</v>
      </c>
      <c r="Z187" s="54">
        <f t="shared" si="42"/>
        <v>0</v>
      </c>
      <c r="AA187" s="54">
        <f t="shared" si="42"/>
        <v>0</v>
      </c>
      <c r="AB187" s="54">
        <f t="shared" si="42"/>
        <v>0</v>
      </c>
      <c r="AC187" s="54">
        <f t="shared" si="42"/>
        <v>0</v>
      </c>
      <c r="AD187" s="54">
        <f t="shared" si="42"/>
        <v>0</v>
      </c>
      <c r="AE187" s="54">
        <f t="shared" si="42"/>
        <v>0</v>
      </c>
      <c r="AF187" s="54">
        <f t="shared" si="42"/>
        <v>0</v>
      </c>
      <c r="AG187" s="54">
        <f t="shared" si="42"/>
        <v>0</v>
      </c>
      <c r="AH187" s="54">
        <f t="shared" si="42"/>
        <v>0</v>
      </c>
      <c r="AI187" s="54">
        <f t="shared" si="42"/>
        <v>0</v>
      </c>
      <c r="AJ187" s="54">
        <f t="shared" si="42"/>
        <v>0</v>
      </c>
      <c r="AK187" s="54">
        <f t="shared" si="42"/>
        <v>0</v>
      </c>
      <c r="AL187" s="54">
        <f t="shared" si="42"/>
        <v>0</v>
      </c>
      <c r="AM187" s="54">
        <f t="shared" si="42"/>
        <v>0</v>
      </c>
      <c r="AN187" s="54">
        <f t="shared" si="42"/>
        <v>0</v>
      </c>
      <c r="AO187" s="54">
        <f t="shared" si="42"/>
        <v>0</v>
      </c>
      <c r="AP187" s="54">
        <f t="shared" si="42"/>
        <v>0</v>
      </c>
      <c r="AQ187" s="54">
        <f t="shared" si="42"/>
        <v>0</v>
      </c>
      <c r="AR187" s="54">
        <f t="shared" si="42"/>
        <v>0</v>
      </c>
      <c r="AS187" s="54">
        <f t="shared" si="42"/>
        <v>0</v>
      </c>
      <c r="AT187" s="54">
        <f t="shared" si="42"/>
        <v>0</v>
      </c>
      <c r="AU187" s="54">
        <f t="shared" si="42"/>
        <v>0</v>
      </c>
      <c r="AV187" s="54">
        <f t="shared" si="42"/>
        <v>0</v>
      </c>
      <c r="AW187" s="54">
        <f t="shared" si="42"/>
        <v>0</v>
      </c>
      <c r="AX187" s="54">
        <f t="shared" si="42"/>
        <v>0</v>
      </c>
      <c r="AY187" s="54">
        <f t="shared" si="42"/>
        <v>0</v>
      </c>
      <c r="AZ187" s="54">
        <f t="shared" si="42"/>
        <v>0</v>
      </c>
      <c r="BA187" s="54">
        <f t="shared" si="42"/>
        <v>0</v>
      </c>
      <c r="BB187" s="54">
        <f t="shared" si="42"/>
        <v>0</v>
      </c>
      <c r="BC187" s="54">
        <f t="shared" si="42"/>
        <v>0</v>
      </c>
      <c r="BD187" s="54">
        <f t="shared" si="42"/>
        <v>0</v>
      </c>
      <c r="BE187" s="54">
        <f t="shared" si="42"/>
        <v>0</v>
      </c>
      <c r="BF187" s="54">
        <f t="shared" si="42"/>
        <v>0</v>
      </c>
      <c r="BG187" s="54">
        <f t="shared" si="42"/>
        <v>0</v>
      </c>
      <c r="BH187" s="54">
        <f t="shared" si="42"/>
        <v>0</v>
      </c>
      <c r="BI187" s="54">
        <f t="shared" si="42"/>
        <v>0</v>
      </c>
      <c r="BJ187" s="54">
        <f t="shared" si="42"/>
        <v>0</v>
      </c>
      <c r="BK187" s="54">
        <f t="shared" si="42"/>
        <v>0</v>
      </c>
      <c r="BL187" s="54">
        <f t="shared" si="42"/>
        <v>0</v>
      </c>
      <c r="BM187" s="54">
        <f t="shared" si="42"/>
        <v>0</v>
      </c>
      <c r="BN187" s="54">
        <f t="shared" ref="BN187" si="43">BN186/BN178</f>
        <v>0</v>
      </c>
    </row>
    <row r="188" spans="1:67" s="46" customFormat="1" ht="27" customHeight="1" x14ac:dyDescent="0.3">
      <c r="A188" s="23" t="s">
        <v>345</v>
      </c>
      <c r="B188" s="44">
        <v>1990.5824415527122</v>
      </c>
      <c r="C188" s="44">
        <v>1989.6334403460842</v>
      </c>
      <c r="D188" s="44">
        <v>1935.8777234857027</v>
      </c>
      <c r="E188" s="44">
        <v>1909.1717313680711</v>
      </c>
      <c r="F188" s="44">
        <v>1938.2670574808042</v>
      </c>
      <c r="G188" s="44">
        <v>1885.7582983359748</v>
      </c>
      <c r="H188" s="44">
        <v>1709.0228549618325</v>
      </c>
      <c r="I188" s="44">
        <v>1757.4374026244534</v>
      </c>
      <c r="J188" s="44">
        <v>1862.7205753931546</v>
      </c>
      <c r="K188" s="44">
        <v>1809.0310721092753</v>
      </c>
      <c r="L188" s="44">
        <v>1806.098065471009</v>
      </c>
      <c r="M188" s="44">
        <v>1878.9809164610494</v>
      </c>
      <c r="N188" s="44">
        <v>1830.770303030303</v>
      </c>
      <c r="O188" s="44">
        <v>1836.9002527196658</v>
      </c>
      <c r="P188" s="44">
        <v>1840.251812571757</v>
      </c>
      <c r="Q188" s="44">
        <v>1936.2957831473077</v>
      </c>
      <c r="R188" s="44">
        <v>1894.2787680563695</v>
      </c>
      <c r="S188" s="44">
        <v>1962.0565985915493</v>
      </c>
      <c r="T188" s="45">
        <v>1758.1854737442923</v>
      </c>
      <c r="U188" s="45">
        <v>1945.8398389154715</v>
      </c>
      <c r="V188" s="45">
        <v>2829.7135598169984</v>
      </c>
      <c r="W188" s="45">
        <v>1916.1869170579009</v>
      </c>
      <c r="X188" s="45">
        <v>1883.4114692894414</v>
      </c>
      <c r="Y188" s="45">
        <v>1881.3638812345005</v>
      </c>
      <c r="Z188" s="45">
        <v>1892.2455764114677</v>
      </c>
      <c r="AA188" s="45">
        <v>1883.6590546103184</v>
      </c>
      <c r="AB188" s="45">
        <v>1942.6578449744454</v>
      </c>
      <c r="AC188" s="45">
        <v>2010.3996777081477</v>
      </c>
      <c r="AD188" s="45">
        <v>1928.7113747665487</v>
      </c>
      <c r="AE188" s="45">
        <v>1910.1852961231245</v>
      </c>
      <c r="AF188" s="45">
        <v>1942.8094127186378</v>
      </c>
      <c r="AG188" s="45">
        <v>1842.5672997385309</v>
      </c>
      <c r="AH188" s="45">
        <v>1930.4709499770547</v>
      </c>
      <c r="AI188" s="45">
        <v>1862.3033628754308</v>
      </c>
      <c r="AJ188" s="45">
        <v>1825.7676493730005</v>
      </c>
      <c r="AK188" s="45">
        <v>1839.6419343065693</v>
      </c>
      <c r="AL188" s="45">
        <v>1939.788906453952</v>
      </c>
      <c r="AM188" s="45">
        <v>1915.050097386588</v>
      </c>
      <c r="AN188" s="45">
        <v>1840.2432251878718</v>
      </c>
      <c r="AO188" s="45">
        <v>1888.3819354772641</v>
      </c>
      <c r="AP188" s="45">
        <v>1910.6943795700104</v>
      </c>
      <c r="AQ188" s="45">
        <v>2001.3214374196564</v>
      </c>
      <c r="AR188" s="45">
        <v>1934.8502945924133</v>
      </c>
      <c r="AS188" s="45">
        <v>2020.0997029828111</v>
      </c>
      <c r="AT188" s="45">
        <v>2045.1228420014781</v>
      </c>
      <c r="AU188" s="45">
        <v>1957.8385748730964</v>
      </c>
      <c r="AV188" s="45">
        <v>2002.5597074148295</v>
      </c>
      <c r="AW188" s="45">
        <v>2034.0500965194499</v>
      </c>
      <c r="AX188" s="45">
        <v>2105.7003656884872</v>
      </c>
      <c r="AY188" s="45">
        <v>2046.8024875771721</v>
      </c>
      <c r="AZ188" s="45">
        <v>1958.0969322331935</v>
      </c>
      <c r="BA188" s="45">
        <v>1975.8592122770917</v>
      </c>
      <c r="BB188" s="45">
        <v>1984.0930516457342</v>
      </c>
      <c r="BC188" s="45">
        <v>1979.9283816067655</v>
      </c>
      <c r="BD188" s="45">
        <v>1910.1328870720488</v>
      </c>
      <c r="BE188" s="45">
        <v>1938.0235382595206</v>
      </c>
      <c r="BF188" s="45">
        <v>2024.7186793119697</v>
      </c>
      <c r="BG188" s="45">
        <v>2081.6216184160185</v>
      </c>
      <c r="BH188" s="45">
        <v>1955.8973991853359</v>
      </c>
      <c r="BI188" s="45">
        <v>1599.2148762278985</v>
      </c>
      <c r="BJ188" s="45">
        <v>1871.8445274668054</v>
      </c>
      <c r="BK188" s="45">
        <v>1968.8414530752268</v>
      </c>
      <c r="BL188" s="45">
        <v>1874.0725235799619</v>
      </c>
      <c r="BM188" s="45">
        <v>2010.9921921982934</v>
      </c>
      <c r="BN188" s="45">
        <v>2131.414015108594</v>
      </c>
    </row>
    <row r="189" spans="1:67" s="72" customFormat="1" ht="19.5" x14ac:dyDescent="0.35">
      <c r="A189" s="64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6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8"/>
      <c r="BD189" s="69"/>
      <c r="BE189" s="69"/>
      <c r="BF189" s="69"/>
      <c r="BG189" s="69"/>
      <c r="BH189" s="69"/>
      <c r="BI189" s="69"/>
      <c r="BJ189" s="69"/>
      <c r="BK189" s="69"/>
      <c r="BL189" s="70"/>
      <c r="BM189" s="70"/>
      <c r="BN189" s="71"/>
    </row>
    <row r="190" spans="1:67" s="75" customFormat="1" x14ac:dyDescent="0.3">
      <c r="A190" s="73"/>
      <c r="B190" s="74">
        <f t="shared" ref="B190:BL190" si="44">B31</f>
        <v>44013</v>
      </c>
      <c r="C190" s="74">
        <f t="shared" si="44"/>
        <v>44044</v>
      </c>
      <c r="D190" s="74">
        <f t="shared" si="44"/>
        <v>44075</v>
      </c>
      <c r="E190" s="74">
        <f t="shared" si="44"/>
        <v>44105</v>
      </c>
      <c r="F190" s="74">
        <f t="shared" si="44"/>
        <v>44136</v>
      </c>
      <c r="G190" s="74">
        <f t="shared" si="44"/>
        <v>44166</v>
      </c>
      <c r="H190" s="74">
        <f t="shared" si="44"/>
        <v>44197</v>
      </c>
      <c r="I190" s="74">
        <f t="shared" si="44"/>
        <v>44228</v>
      </c>
      <c r="J190" s="74">
        <f t="shared" si="44"/>
        <v>44256</v>
      </c>
      <c r="K190" s="74">
        <f t="shared" si="44"/>
        <v>44287</v>
      </c>
      <c r="L190" s="74">
        <f t="shared" si="44"/>
        <v>44317</v>
      </c>
      <c r="M190" s="74">
        <f t="shared" si="44"/>
        <v>44348</v>
      </c>
      <c r="N190" s="74">
        <f t="shared" si="44"/>
        <v>44378</v>
      </c>
      <c r="O190" s="74">
        <f t="shared" si="44"/>
        <v>44409</v>
      </c>
      <c r="P190" s="74">
        <f t="shared" si="44"/>
        <v>44440</v>
      </c>
      <c r="Q190" s="74">
        <f t="shared" si="44"/>
        <v>44470</v>
      </c>
      <c r="R190" s="74">
        <f t="shared" si="44"/>
        <v>44501</v>
      </c>
      <c r="S190" s="74">
        <f t="shared" si="44"/>
        <v>44531</v>
      </c>
      <c r="T190" s="74">
        <f t="shared" si="44"/>
        <v>44562</v>
      </c>
      <c r="U190" s="74">
        <f t="shared" si="44"/>
        <v>44593</v>
      </c>
      <c r="V190" s="74">
        <f t="shared" si="44"/>
        <v>44621</v>
      </c>
      <c r="W190" s="74">
        <f t="shared" si="44"/>
        <v>44652</v>
      </c>
      <c r="X190" s="74">
        <f t="shared" si="44"/>
        <v>44682</v>
      </c>
      <c r="Y190" s="74">
        <f t="shared" si="44"/>
        <v>44713</v>
      </c>
      <c r="Z190" s="74">
        <f t="shared" si="44"/>
        <v>44743</v>
      </c>
      <c r="AA190" s="74">
        <f t="shared" si="44"/>
        <v>44774</v>
      </c>
      <c r="AB190" s="74">
        <f t="shared" si="44"/>
        <v>44805</v>
      </c>
      <c r="AC190" s="74">
        <f t="shared" si="44"/>
        <v>44835</v>
      </c>
      <c r="AD190" s="74">
        <f t="shared" si="44"/>
        <v>44866</v>
      </c>
      <c r="AE190" s="74">
        <f t="shared" si="44"/>
        <v>44896</v>
      </c>
      <c r="AF190" s="74">
        <f t="shared" si="44"/>
        <v>44927</v>
      </c>
      <c r="AG190" s="74">
        <f t="shared" si="44"/>
        <v>44958</v>
      </c>
      <c r="AH190" s="74">
        <f t="shared" si="44"/>
        <v>44986</v>
      </c>
      <c r="AI190" s="74">
        <f t="shared" si="44"/>
        <v>45017</v>
      </c>
      <c r="AJ190" s="74">
        <f t="shared" si="44"/>
        <v>45047</v>
      </c>
      <c r="AK190" s="74">
        <f t="shared" si="44"/>
        <v>45078</v>
      </c>
      <c r="AL190" s="74">
        <f t="shared" si="44"/>
        <v>45108</v>
      </c>
      <c r="AM190" s="74">
        <f t="shared" si="44"/>
        <v>45139</v>
      </c>
      <c r="AN190" s="74">
        <f t="shared" si="44"/>
        <v>45170</v>
      </c>
      <c r="AO190" s="74">
        <f t="shared" si="44"/>
        <v>45200</v>
      </c>
      <c r="AP190" s="74">
        <f t="shared" si="44"/>
        <v>45231</v>
      </c>
      <c r="AQ190" s="74">
        <f t="shared" si="44"/>
        <v>45261</v>
      </c>
      <c r="AR190" s="74">
        <f t="shared" si="44"/>
        <v>45292</v>
      </c>
      <c r="AS190" s="74">
        <f t="shared" si="44"/>
        <v>45323</v>
      </c>
      <c r="AT190" s="74">
        <f t="shared" si="44"/>
        <v>45352</v>
      </c>
      <c r="AU190" s="74">
        <f t="shared" si="44"/>
        <v>45383</v>
      </c>
      <c r="AV190" s="74">
        <f t="shared" si="44"/>
        <v>45413</v>
      </c>
      <c r="AW190" s="74">
        <f t="shared" si="44"/>
        <v>45444</v>
      </c>
      <c r="AX190" s="74">
        <f t="shared" si="44"/>
        <v>45474</v>
      </c>
      <c r="AY190" s="74">
        <f t="shared" si="44"/>
        <v>45505</v>
      </c>
      <c r="AZ190" s="74">
        <f t="shared" si="44"/>
        <v>45536</v>
      </c>
      <c r="BA190" s="74">
        <f t="shared" si="44"/>
        <v>45566</v>
      </c>
      <c r="BB190" s="74">
        <f t="shared" si="44"/>
        <v>45597</v>
      </c>
      <c r="BC190" s="74">
        <f t="shared" si="44"/>
        <v>45627</v>
      </c>
      <c r="BD190" s="74">
        <f t="shared" si="44"/>
        <v>45658</v>
      </c>
      <c r="BE190" s="74">
        <f t="shared" si="44"/>
        <v>45689</v>
      </c>
      <c r="BF190" s="74">
        <f t="shared" si="44"/>
        <v>45717</v>
      </c>
      <c r="BG190" s="74">
        <f t="shared" si="44"/>
        <v>45748</v>
      </c>
      <c r="BH190" s="74">
        <f t="shared" si="44"/>
        <v>45778</v>
      </c>
      <c r="BI190" s="74">
        <f t="shared" si="44"/>
        <v>45809</v>
      </c>
      <c r="BJ190" s="74">
        <f t="shared" si="44"/>
        <v>45839</v>
      </c>
      <c r="BK190" s="74">
        <f t="shared" si="44"/>
        <v>45870</v>
      </c>
      <c r="BL190" s="74">
        <f t="shared" si="44"/>
        <v>45901</v>
      </c>
      <c r="BN190" s="76"/>
    </row>
    <row r="191" spans="1:67" s="75" customFormat="1" ht="31.5" x14ac:dyDescent="0.3">
      <c r="A191" s="77" t="str">
        <f t="shared" ref="A191:BL191" si="45">A43</f>
        <v>Доля участников с повторными покупками в текущем месяце, %</v>
      </c>
      <c r="B191" s="78">
        <f t="shared" si="45"/>
        <v>0</v>
      </c>
      <c r="C191" s="78">
        <f t="shared" si="45"/>
        <v>0</v>
      </c>
      <c r="D191" s="78">
        <f t="shared" si="45"/>
        <v>0</v>
      </c>
      <c r="E191" s="78">
        <f t="shared" si="45"/>
        <v>0</v>
      </c>
      <c r="F191" s="78">
        <f t="shared" si="45"/>
        <v>0</v>
      </c>
      <c r="G191" s="78">
        <f t="shared" si="45"/>
        <v>0</v>
      </c>
      <c r="H191" s="78">
        <f t="shared" si="45"/>
        <v>0.43864465987698148</v>
      </c>
      <c r="I191" s="78">
        <f t="shared" si="45"/>
        <v>0.43558556572457974</v>
      </c>
      <c r="J191" s="78">
        <f t="shared" si="45"/>
        <v>0.46437521357785627</v>
      </c>
      <c r="K191" s="78">
        <f t="shared" si="45"/>
        <v>0.46095009472705661</v>
      </c>
      <c r="L191" s="78">
        <f t="shared" si="45"/>
        <v>0.43932315405651778</v>
      </c>
      <c r="M191" s="78">
        <f t="shared" si="45"/>
        <v>0.44234347116224321</v>
      </c>
      <c r="N191" s="78">
        <f t="shared" si="45"/>
        <v>0.43599034602098635</v>
      </c>
      <c r="O191" s="78">
        <f t="shared" si="45"/>
        <v>0.43662783463973964</v>
      </c>
      <c r="P191" s="78">
        <f t="shared" si="45"/>
        <v>0.46244536928623597</v>
      </c>
      <c r="Q191" s="78">
        <f t="shared" si="45"/>
        <v>0.46949962998804579</v>
      </c>
      <c r="R191" s="78">
        <f t="shared" si="45"/>
        <v>0.45050530178177184</v>
      </c>
      <c r="S191" s="78">
        <f t="shared" si="45"/>
        <v>0.46723340942905495</v>
      </c>
      <c r="T191" s="78">
        <f t="shared" si="45"/>
        <v>0.45946961563238137</v>
      </c>
      <c r="U191" s="78">
        <f t="shared" si="45"/>
        <v>0.45117770103845628</v>
      </c>
      <c r="V191" s="78">
        <f t="shared" si="45"/>
        <v>0.45200904295403166</v>
      </c>
      <c r="W191" s="78">
        <f t="shared" si="45"/>
        <v>0.41454236545723633</v>
      </c>
      <c r="X191" s="78">
        <f t="shared" si="45"/>
        <v>0.40859846407021394</v>
      </c>
      <c r="Y191" s="78">
        <f t="shared" si="45"/>
        <v>0.40048921807100496</v>
      </c>
      <c r="Z191" s="78">
        <f t="shared" si="45"/>
        <v>0.39605547524653278</v>
      </c>
      <c r="AA191" s="78">
        <f t="shared" si="45"/>
        <v>0.42045114978783876</v>
      </c>
      <c r="AB191" s="78">
        <f t="shared" si="45"/>
        <v>0.44420826308974076</v>
      </c>
      <c r="AC191" s="78">
        <f t="shared" si="45"/>
        <v>0.43286171425769038</v>
      </c>
      <c r="AD191" s="78">
        <f t="shared" si="45"/>
        <v>0.43587782153721111</v>
      </c>
      <c r="AE191" s="78">
        <f t="shared" si="45"/>
        <v>0.4609576644211924</v>
      </c>
      <c r="AF191" s="78">
        <f t="shared" si="45"/>
        <v>0.4315300739528512</v>
      </c>
      <c r="AG191" s="78">
        <f t="shared" si="45"/>
        <v>0.42817724888626874</v>
      </c>
      <c r="AH191" s="78">
        <f t="shared" si="45"/>
        <v>0.43946863071122455</v>
      </c>
      <c r="AI191" s="78">
        <f t="shared" si="45"/>
        <v>0.426661232611523</v>
      </c>
      <c r="AJ191" s="78">
        <f t="shared" si="45"/>
        <v>0.41387504743419867</v>
      </c>
      <c r="AK191" s="78">
        <f t="shared" si="45"/>
        <v>0.41172288490402087</v>
      </c>
      <c r="AL191" s="78">
        <f t="shared" si="45"/>
        <v>0.39677714005262371</v>
      </c>
      <c r="AM191" s="78">
        <f t="shared" si="45"/>
        <v>0.40493711045907049</v>
      </c>
      <c r="AN191" s="78">
        <f t="shared" si="45"/>
        <v>0.4218051886763543</v>
      </c>
      <c r="AO191" s="78">
        <f t="shared" si="45"/>
        <v>0.42243254295145699</v>
      </c>
      <c r="AP191" s="78">
        <f t="shared" si="45"/>
        <v>0.42366737996201104</v>
      </c>
      <c r="AQ191" s="78">
        <f t="shared" si="45"/>
        <v>0.44881029977882886</v>
      </c>
      <c r="AR191" s="78">
        <f t="shared" si="45"/>
        <v>0.42232514996735199</v>
      </c>
      <c r="AS191" s="78">
        <f t="shared" si="45"/>
        <v>0.42331385343249639</v>
      </c>
      <c r="AT191" s="78">
        <f t="shared" si="45"/>
        <v>0.4230084686613001</v>
      </c>
      <c r="AU191" s="78">
        <f t="shared" si="45"/>
        <v>0.40749944639913394</v>
      </c>
      <c r="AV191" s="78">
        <f t="shared" si="45"/>
        <v>0.40088734056585318</v>
      </c>
      <c r="AW191" s="78">
        <f t="shared" si="45"/>
        <v>0.46047200689061152</v>
      </c>
      <c r="AX191" s="78">
        <f t="shared" si="45"/>
        <v>0.38718634723742351</v>
      </c>
      <c r="AY191" s="78">
        <f t="shared" si="45"/>
        <v>0.39145843799247143</v>
      </c>
      <c r="AZ191" s="78">
        <f t="shared" si="45"/>
        <v>0.41035884950595058</v>
      </c>
      <c r="BA191" s="78">
        <f t="shared" si="45"/>
        <v>0.41371843874150366</v>
      </c>
      <c r="BB191" s="78">
        <f t="shared" si="45"/>
        <v>0.41880044127039423</v>
      </c>
      <c r="BC191" s="78">
        <f t="shared" si="45"/>
        <v>0.31915080105429888</v>
      </c>
      <c r="BD191" s="78">
        <f t="shared" si="45"/>
        <v>0.35085654505034652</v>
      </c>
      <c r="BE191" s="78">
        <f t="shared" si="45"/>
        <v>0.33251580162680111</v>
      </c>
      <c r="BF191" s="78">
        <f t="shared" si="45"/>
        <v>0.32188139317556136</v>
      </c>
      <c r="BG191" s="78">
        <f t="shared" si="45"/>
        <v>0.34153842030859521</v>
      </c>
      <c r="BH191" s="78">
        <f t="shared" si="45"/>
        <v>0.37784250941326453</v>
      </c>
      <c r="BI191" s="78">
        <f t="shared" si="45"/>
        <v>0.40570309826423984</v>
      </c>
      <c r="BJ191" s="78">
        <f t="shared" si="45"/>
        <v>0.41388521275991136</v>
      </c>
      <c r="BK191" s="78">
        <f t="shared" si="45"/>
        <v>0.40358002406738869</v>
      </c>
      <c r="BL191" s="78">
        <f t="shared" si="45"/>
        <v>0.33363221068890142</v>
      </c>
      <c r="BN191" s="76"/>
    </row>
    <row r="192" spans="1:67" s="75" customFormat="1" ht="31.5" x14ac:dyDescent="0.3">
      <c r="A192" s="77" t="str">
        <f t="shared" ref="A192:BL192" si="46">A45</f>
        <v>% выручки от активных карт с повторными покупками в текущем месяце</v>
      </c>
      <c r="B192" s="78">
        <f t="shared" si="46"/>
        <v>0</v>
      </c>
      <c r="C192" s="78">
        <f t="shared" si="46"/>
        <v>0</v>
      </c>
      <c r="D192" s="78">
        <f t="shared" si="46"/>
        <v>0</v>
      </c>
      <c r="E192" s="78">
        <f t="shared" si="46"/>
        <v>0</v>
      </c>
      <c r="F192" s="78">
        <f t="shared" si="46"/>
        <v>0</v>
      </c>
      <c r="G192" s="78">
        <f t="shared" si="46"/>
        <v>0</v>
      </c>
      <c r="H192" s="78">
        <f t="shared" si="46"/>
        <v>0.70774677831149813</v>
      </c>
      <c r="I192" s="78">
        <f t="shared" si="46"/>
        <v>0.70439815095075387</v>
      </c>
      <c r="J192" s="78">
        <f t="shared" si="46"/>
        <v>0.73873736127664702</v>
      </c>
      <c r="K192" s="78">
        <f t="shared" si="46"/>
        <v>0.73928585528083057</v>
      </c>
      <c r="L192" s="78">
        <f t="shared" si="46"/>
        <v>0.71521272273163972</v>
      </c>
      <c r="M192" s="78">
        <f t="shared" si="46"/>
        <v>0.72166536362418388</v>
      </c>
      <c r="N192" s="78">
        <f t="shared" si="46"/>
        <v>0.71380929495851808</v>
      </c>
      <c r="O192" s="78">
        <f t="shared" si="46"/>
        <v>0.71554664725390627</v>
      </c>
      <c r="P192" s="78">
        <f t="shared" si="46"/>
        <v>0.73716526332888455</v>
      </c>
      <c r="Q192" s="78">
        <f t="shared" si="46"/>
        <v>0.75028899904454882</v>
      </c>
      <c r="R192" s="78">
        <f t="shared" si="46"/>
        <v>0.73083749478052418</v>
      </c>
      <c r="S192" s="78">
        <f t="shared" si="46"/>
        <v>0.75144517681658529</v>
      </c>
      <c r="T192" s="78">
        <f t="shared" si="46"/>
        <v>0.7408325943135371</v>
      </c>
      <c r="U192" s="78">
        <f t="shared" si="46"/>
        <v>0.73731233030123888</v>
      </c>
      <c r="V192" s="78">
        <f t="shared" si="46"/>
        <v>0.75943559443545028</v>
      </c>
      <c r="W192" s="78">
        <f t="shared" si="46"/>
        <v>0.69326679241944245</v>
      </c>
      <c r="X192" s="78">
        <f t="shared" si="46"/>
        <v>0.67509738752366011</v>
      </c>
      <c r="Y192" s="78">
        <f t="shared" si="46"/>
        <v>0.67198197628091005</v>
      </c>
      <c r="Z192" s="78">
        <f t="shared" si="46"/>
        <v>0.67180674065613477</v>
      </c>
      <c r="AA192" s="78">
        <f t="shared" si="46"/>
        <v>0.69924325972674561</v>
      </c>
      <c r="AB192" s="78">
        <f t="shared" si="46"/>
        <v>0.72128319553019671</v>
      </c>
      <c r="AC192" s="78">
        <f t="shared" si="46"/>
        <v>0.71176827321906977</v>
      </c>
      <c r="AD192" s="78">
        <f t="shared" si="46"/>
        <v>0.71301226983178911</v>
      </c>
      <c r="AE192" s="78">
        <f t="shared" si="46"/>
        <v>0.74393986259801737</v>
      </c>
      <c r="AF192" s="78">
        <f t="shared" si="46"/>
        <v>0.70819100092429776</v>
      </c>
      <c r="AG192" s="78">
        <f t="shared" si="46"/>
        <v>0.70506998757780981</v>
      </c>
      <c r="AH192" s="78">
        <f t="shared" si="46"/>
        <v>0.72078821588287167</v>
      </c>
      <c r="AI192" s="78">
        <f t="shared" si="46"/>
        <v>0.70996189561616907</v>
      </c>
      <c r="AJ192" s="78">
        <f t="shared" si="46"/>
        <v>0.69573842073122194</v>
      </c>
      <c r="AK192" s="78">
        <f t="shared" si="46"/>
        <v>0.69189617127027681</v>
      </c>
      <c r="AL192" s="78">
        <f t="shared" si="46"/>
        <v>0.67453891424345747</v>
      </c>
      <c r="AM192" s="78">
        <f t="shared" si="46"/>
        <v>0.68869409095539746</v>
      </c>
      <c r="AN192" s="78">
        <f t="shared" si="46"/>
        <v>0.70102339245700351</v>
      </c>
      <c r="AO192" s="78">
        <f t="shared" si="46"/>
        <v>0.70556364877696165</v>
      </c>
      <c r="AP192" s="78">
        <f t="shared" si="46"/>
        <v>0.7066199160843164</v>
      </c>
      <c r="AQ192" s="78">
        <f t="shared" si="46"/>
        <v>0.73048171452708166</v>
      </c>
      <c r="AR192" s="78">
        <f t="shared" si="46"/>
        <v>0.70028599287725823</v>
      </c>
      <c r="AS192" s="78">
        <f t="shared" si="46"/>
        <v>0.70067725169152628</v>
      </c>
      <c r="AT192" s="78">
        <f t="shared" si="46"/>
        <v>0.70481150641206014</v>
      </c>
      <c r="AU192" s="78">
        <f t="shared" si="46"/>
        <v>0.68477405399774272</v>
      </c>
      <c r="AV192" s="78">
        <f t="shared" si="46"/>
        <v>0.67757939796260147</v>
      </c>
      <c r="AW192" s="78">
        <f t="shared" si="46"/>
        <v>0.73238032654519936</v>
      </c>
      <c r="AX192" s="78">
        <f t="shared" si="46"/>
        <v>0.67576355273646893</v>
      </c>
      <c r="AY192" s="78">
        <f t="shared" si="46"/>
        <v>0.67357314247298739</v>
      </c>
      <c r="AZ192" s="78">
        <f t="shared" si="46"/>
        <v>0.69513546751264255</v>
      </c>
      <c r="BA192" s="78">
        <f t="shared" si="46"/>
        <v>0.70045648782757652</v>
      </c>
      <c r="BB192" s="78">
        <f t="shared" si="46"/>
        <v>0.7024489862643768</v>
      </c>
      <c r="BC192" s="78">
        <f t="shared" si="46"/>
        <v>0.55693739693893107</v>
      </c>
      <c r="BD192" s="78">
        <f t="shared" si="46"/>
        <v>0.63569430146083561</v>
      </c>
      <c r="BE192" s="78">
        <f t="shared" si="46"/>
        <v>0.57521142040483708</v>
      </c>
      <c r="BF192" s="78">
        <f t="shared" si="46"/>
        <v>0.54805714032816111</v>
      </c>
      <c r="BG192" s="78">
        <f t="shared" si="46"/>
        <v>0.58923543233256048</v>
      </c>
      <c r="BH192" s="78">
        <f t="shared" si="46"/>
        <v>0.70714712917194922</v>
      </c>
      <c r="BI192" s="78">
        <f t="shared" si="46"/>
        <v>0.78085214938530367</v>
      </c>
      <c r="BJ192" s="78">
        <f t="shared" si="46"/>
        <v>0.76507626753095181</v>
      </c>
      <c r="BK192" s="78">
        <f t="shared" si="46"/>
        <v>0.74598820555238132</v>
      </c>
      <c r="BL192" s="78">
        <f t="shared" si="46"/>
        <v>0.63372598911353772</v>
      </c>
      <c r="BN192" s="76"/>
    </row>
    <row r="193" spans="1:66" s="75" customFormat="1" x14ac:dyDescent="0.3">
      <c r="A193" s="79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  <c r="BG193" s="80"/>
      <c r="BH193" s="80"/>
      <c r="BI193" s="80"/>
      <c r="BJ193" s="80"/>
      <c r="BK193" s="80"/>
      <c r="BL193" s="80"/>
      <c r="BN193" s="76"/>
    </row>
    <row r="194" spans="1:66" s="75" customFormat="1" x14ac:dyDescent="0.3">
      <c r="A194" s="73"/>
      <c r="B194" s="81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  <c r="BI194" s="80"/>
      <c r="BJ194" s="80"/>
      <c r="BK194" s="80"/>
      <c r="BL194" s="80"/>
      <c r="BN194" s="76"/>
    </row>
    <row r="195" spans="1:66" s="75" customFormat="1" x14ac:dyDescent="0.3">
      <c r="A195" s="73"/>
      <c r="B195" s="74">
        <f t="shared" ref="B195:BL195" si="47">B31</f>
        <v>44013</v>
      </c>
      <c r="C195" s="74">
        <f t="shared" si="47"/>
        <v>44044</v>
      </c>
      <c r="D195" s="74">
        <f t="shared" si="47"/>
        <v>44075</v>
      </c>
      <c r="E195" s="74">
        <f t="shared" si="47"/>
        <v>44105</v>
      </c>
      <c r="F195" s="74">
        <f t="shared" si="47"/>
        <v>44136</v>
      </c>
      <c r="G195" s="74">
        <f t="shared" si="47"/>
        <v>44166</v>
      </c>
      <c r="H195" s="74">
        <f t="shared" si="47"/>
        <v>44197</v>
      </c>
      <c r="I195" s="74">
        <f t="shared" si="47"/>
        <v>44228</v>
      </c>
      <c r="J195" s="74">
        <f t="shared" si="47"/>
        <v>44256</v>
      </c>
      <c r="K195" s="74">
        <f t="shared" si="47"/>
        <v>44287</v>
      </c>
      <c r="L195" s="74">
        <f t="shared" si="47"/>
        <v>44317</v>
      </c>
      <c r="M195" s="74">
        <f t="shared" si="47"/>
        <v>44348</v>
      </c>
      <c r="N195" s="74">
        <f t="shared" si="47"/>
        <v>44378</v>
      </c>
      <c r="O195" s="74">
        <f t="shared" si="47"/>
        <v>44409</v>
      </c>
      <c r="P195" s="74">
        <f t="shared" si="47"/>
        <v>44440</v>
      </c>
      <c r="Q195" s="74">
        <f t="shared" si="47"/>
        <v>44470</v>
      </c>
      <c r="R195" s="74">
        <f t="shared" si="47"/>
        <v>44501</v>
      </c>
      <c r="S195" s="74">
        <f t="shared" si="47"/>
        <v>44531</v>
      </c>
      <c r="T195" s="74">
        <f t="shared" si="47"/>
        <v>44562</v>
      </c>
      <c r="U195" s="74">
        <f t="shared" si="47"/>
        <v>44593</v>
      </c>
      <c r="V195" s="74">
        <f t="shared" si="47"/>
        <v>44621</v>
      </c>
      <c r="W195" s="74">
        <f t="shared" si="47"/>
        <v>44652</v>
      </c>
      <c r="X195" s="74">
        <f t="shared" si="47"/>
        <v>44682</v>
      </c>
      <c r="Y195" s="74">
        <f t="shared" si="47"/>
        <v>44713</v>
      </c>
      <c r="Z195" s="74">
        <f t="shared" si="47"/>
        <v>44743</v>
      </c>
      <c r="AA195" s="74">
        <f t="shared" si="47"/>
        <v>44774</v>
      </c>
      <c r="AB195" s="74">
        <f t="shared" si="47"/>
        <v>44805</v>
      </c>
      <c r="AC195" s="74">
        <f t="shared" si="47"/>
        <v>44835</v>
      </c>
      <c r="AD195" s="74">
        <f t="shared" si="47"/>
        <v>44866</v>
      </c>
      <c r="AE195" s="74">
        <f t="shared" si="47"/>
        <v>44896</v>
      </c>
      <c r="AF195" s="74">
        <f t="shared" si="47"/>
        <v>44927</v>
      </c>
      <c r="AG195" s="74">
        <f t="shared" si="47"/>
        <v>44958</v>
      </c>
      <c r="AH195" s="74">
        <f t="shared" si="47"/>
        <v>44986</v>
      </c>
      <c r="AI195" s="74">
        <f t="shared" si="47"/>
        <v>45017</v>
      </c>
      <c r="AJ195" s="74">
        <f t="shared" si="47"/>
        <v>45047</v>
      </c>
      <c r="AK195" s="74">
        <f t="shared" si="47"/>
        <v>45078</v>
      </c>
      <c r="AL195" s="74">
        <f t="shared" si="47"/>
        <v>45108</v>
      </c>
      <c r="AM195" s="74">
        <f t="shared" si="47"/>
        <v>45139</v>
      </c>
      <c r="AN195" s="74">
        <f t="shared" si="47"/>
        <v>45170</v>
      </c>
      <c r="AO195" s="74">
        <f t="shared" si="47"/>
        <v>45200</v>
      </c>
      <c r="AP195" s="74">
        <f t="shared" si="47"/>
        <v>45231</v>
      </c>
      <c r="AQ195" s="74">
        <f t="shared" si="47"/>
        <v>45261</v>
      </c>
      <c r="AR195" s="74">
        <f t="shared" si="47"/>
        <v>45292</v>
      </c>
      <c r="AS195" s="74">
        <f t="shared" si="47"/>
        <v>45323</v>
      </c>
      <c r="AT195" s="74">
        <f t="shared" si="47"/>
        <v>45352</v>
      </c>
      <c r="AU195" s="74">
        <f t="shared" si="47"/>
        <v>45383</v>
      </c>
      <c r="AV195" s="74">
        <f t="shared" si="47"/>
        <v>45413</v>
      </c>
      <c r="AW195" s="74">
        <f t="shared" si="47"/>
        <v>45444</v>
      </c>
      <c r="AX195" s="74">
        <f t="shared" si="47"/>
        <v>45474</v>
      </c>
      <c r="AY195" s="74">
        <f t="shared" si="47"/>
        <v>45505</v>
      </c>
      <c r="AZ195" s="74">
        <f t="shared" si="47"/>
        <v>45536</v>
      </c>
      <c r="BA195" s="74">
        <f t="shared" si="47"/>
        <v>45566</v>
      </c>
      <c r="BB195" s="74">
        <f t="shared" si="47"/>
        <v>45597</v>
      </c>
      <c r="BC195" s="74">
        <f t="shared" si="47"/>
        <v>45627</v>
      </c>
      <c r="BD195" s="74">
        <f t="shared" si="47"/>
        <v>45658</v>
      </c>
      <c r="BE195" s="74">
        <f t="shared" si="47"/>
        <v>45689</v>
      </c>
      <c r="BF195" s="74">
        <f t="shared" si="47"/>
        <v>45717</v>
      </c>
      <c r="BG195" s="74">
        <f t="shared" si="47"/>
        <v>45748</v>
      </c>
      <c r="BH195" s="74">
        <f t="shared" si="47"/>
        <v>45778</v>
      </c>
      <c r="BI195" s="74">
        <f t="shared" si="47"/>
        <v>45809</v>
      </c>
      <c r="BJ195" s="74">
        <f t="shared" si="47"/>
        <v>45839</v>
      </c>
      <c r="BK195" s="74">
        <f t="shared" si="47"/>
        <v>45870</v>
      </c>
      <c r="BL195" s="74">
        <f t="shared" si="47"/>
        <v>45901</v>
      </c>
      <c r="BN195" s="76"/>
    </row>
    <row r="196" spans="1:66" s="75" customFormat="1" x14ac:dyDescent="0.3">
      <c r="A196" s="77" t="str">
        <f t="shared" ref="A196:BL196" si="48">A95</f>
        <v>% участников, списывающих бонусы</v>
      </c>
      <c r="B196" s="77">
        <f t="shared" si="48"/>
        <v>1.1918155292740261E-2</v>
      </c>
      <c r="C196" s="77">
        <f t="shared" si="48"/>
        <v>6.6184021733588741E-2</v>
      </c>
      <c r="D196" s="77">
        <f t="shared" si="48"/>
        <v>6.8887648272790578E-2</v>
      </c>
      <c r="E196" s="77">
        <f t="shared" si="48"/>
        <v>6.8091574271541513E-2</v>
      </c>
      <c r="F196" s="77">
        <f t="shared" si="48"/>
        <v>7.0863532573005344E-2</v>
      </c>
      <c r="G196" s="77">
        <f t="shared" si="48"/>
        <v>9.878972294035554E-2</v>
      </c>
      <c r="H196" s="82">
        <f t="shared" si="48"/>
        <v>0.10217198720808228</v>
      </c>
      <c r="I196" s="82">
        <f t="shared" si="48"/>
        <v>0.11951927740440033</v>
      </c>
      <c r="J196" s="82">
        <f t="shared" si="48"/>
        <v>0.13628545392413716</v>
      </c>
      <c r="K196" s="82">
        <f t="shared" si="48"/>
        <v>0.13712476906602653</v>
      </c>
      <c r="L196" s="82">
        <f t="shared" si="48"/>
        <v>0.13088726830750533</v>
      </c>
      <c r="M196" s="82">
        <f t="shared" si="48"/>
        <v>0.12986799306425686</v>
      </c>
      <c r="N196" s="82">
        <f t="shared" si="48"/>
        <v>0.14574645944873438</v>
      </c>
      <c r="O196" s="82">
        <f t="shared" si="48"/>
        <v>0.16119547636354112</v>
      </c>
      <c r="P196" s="82">
        <f t="shared" si="48"/>
        <v>0.16475000289818109</v>
      </c>
      <c r="Q196" s="82">
        <f t="shared" si="48"/>
        <v>0.16319234929128479</v>
      </c>
      <c r="R196" s="82">
        <f t="shared" si="48"/>
        <v>0.14928946795609316</v>
      </c>
      <c r="S196" s="82">
        <f t="shared" si="48"/>
        <v>0.15500244187763354</v>
      </c>
      <c r="T196" s="82">
        <f t="shared" si="48"/>
        <v>0.14491923746808866</v>
      </c>
      <c r="U196" s="82">
        <f t="shared" si="48"/>
        <v>0.18014555716460584</v>
      </c>
      <c r="V196" s="82">
        <f t="shared" si="48"/>
        <v>0.18451243406179352</v>
      </c>
      <c r="W196" s="82">
        <f t="shared" si="48"/>
        <v>0.1910576929458378</v>
      </c>
      <c r="X196" s="82">
        <f t="shared" si="48"/>
        <v>0.23283735600658256</v>
      </c>
      <c r="Y196" s="82">
        <f t="shared" si="48"/>
        <v>0.19748421656782092</v>
      </c>
      <c r="Z196" s="82">
        <f t="shared" si="48"/>
        <v>0.21849461134408679</v>
      </c>
      <c r="AA196" s="82">
        <f t="shared" si="48"/>
        <v>0.19679533577257907</v>
      </c>
      <c r="AB196" s="82">
        <f t="shared" si="48"/>
        <v>0.18792909672848102</v>
      </c>
      <c r="AC196" s="82">
        <f t="shared" si="48"/>
        <v>0.19369689687726052</v>
      </c>
      <c r="AD196" s="82">
        <f t="shared" si="48"/>
        <v>0.19841748889911492</v>
      </c>
      <c r="AE196" s="82">
        <f t="shared" si="48"/>
        <v>0.21799128227646108</v>
      </c>
      <c r="AF196" s="82">
        <f t="shared" si="48"/>
        <v>0.18034453474172293</v>
      </c>
      <c r="AG196" s="82">
        <f t="shared" si="48"/>
        <v>0.20505418234196562</v>
      </c>
      <c r="AH196" s="82">
        <f t="shared" si="48"/>
        <v>0.2164410669539355</v>
      </c>
      <c r="AI196" s="82">
        <f t="shared" si="48"/>
        <v>0.25497305947293658</v>
      </c>
      <c r="AJ196" s="82">
        <f t="shared" si="48"/>
        <v>0.22732956348095479</v>
      </c>
      <c r="AK196" s="82">
        <f t="shared" si="48"/>
        <v>0.22241093293309108</v>
      </c>
      <c r="AL196" s="82">
        <f t="shared" si="48"/>
        <v>0.23243036904745676</v>
      </c>
      <c r="AM196" s="82">
        <f t="shared" si="48"/>
        <v>0.24188132124335174</v>
      </c>
      <c r="AN196" s="82">
        <f t="shared" si="48"/>
        <v>0.22984990469653047</v>
      </c>
      <c r="AO196" s="82">
        <f t="shared" si="48"/>
        <v>0.25844953981640068</v>
      </c>
      <c r="AP196" s="82">
        <f t="shared" si="48"/>
        <v>0.23876559832656102</v>
      </c>
      <c r="AQ196" s="82">
        <f t="shared" si="48"/>
        <v>0.25095404431222457</v>
      </c>
      <c r="AR196" s="82">
        <f t="shared" si="48"/>
        <v>0.24140014279699029</v>
      </c>
      <c r="AS196" s="82">
        <f t="shared" si="48"/>
        <v>0.25484818447729607</v>
      </c>
      <c r="AT196" s="82">
        <f t="shared" si="48"/>
        <v>0.29284933227862825</v>
      </c>
      <c r="AU196" s="82">
        <f t="shared" si="48"/>
        <v>0.24311074477769851</v>
      </c>
      <c r="AV196" s="82">
        <f t="shared" si="48"/>
        <v>0.24274381354488139</v>
      </c>
      <c r="AW196" s="82">
        <f t="shared" si="48"/>
        <v>0.23347459086993971</v>
      </c>
      <c r="AX196" s="82">
        <f t="shared" si="48"/>
        <v>0.29319523828827004</v>
      </c>
      <c r="AY196" s="82">
        <f t="shared" si="48"/>
        <v>0.2398133683841088</v>
      </c>
      <c r="AZ196" s="82">
        <f t="shared" si="48"/>
        <v>0.22591590152682631</v>
      </c>
      <c r="BA196" s="82">
        <f t="shared" si="48"/>
        <v>0.22790005836832294</v>
      </c>
      <c r="BB196" s="82">
        <f t="shared" si="48"/>
        <v>0.2182224028592257</v>
      </c>
      <c r="BC196" s="82">
        <f t="shared" si="48"/>
        <v>0.21944943559949162</v>
      </c>
      <c r="BD196" s="82">
        <f t="shared" si="48"/>
        <v>0.24125043876855734</v>
      </c>
      <c r="BE196" s="82">
        <f t="shared" si="48"/>
        <v>0.22863926630877912</v>
      </c>
      <c r="BF196" s="82">
        <f t="shared" si="48"/>
        <v>0.22132700224787211</v>
      </c>
      <c r="BG196" s="82">
        <f t="shared" si="48"/>
        <v>0.23484325693267316</v>
      </c>
      <c r="BH196" s="82">
        <f t="shared" si="48"/>
        <v>0.25980610157431289</v>
      </c>
      <c r="BI196" s="82">
        <f t="shared" si="48"/>
        <v>0.27896315986343123</v>
      </c>
      <c r="BJ196" s="82">
        <f t="shared" si="48"/>
        <v>0.28458921626734435</v>
      </c>
      <c r="BK196" s="82">
        <f t="shared" si="48"/>
        <v>0.27750332509975301</v>
      </c>
      <c r="BL196" s="82">
        <f t="shared" si="48"/>
        <v>0.22940691388405304</v>
      </c>
      <c r="BN196" s="76"/>
    </row>
    <row r="197" spans="1:66" s="75" customFormat="1" x14ac:dyDescent="0.3">
      <c r="A197" s="77"/>
      <c r="B197" s="81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  <c r="BK197" s="80"/>
      <c r="BL197" s="80"/>
      <c r="BN197" s="76"/>
    </row>
    <row r="198" spans="1:66" s="75" customFormat="1" x14ac:dyDescent="0.3">
      <c r="A198" s="73"/>
      <c r="B198" s="81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  <c r="BK198" s="80"/>
      <c r="BL198" s="80"/>
      <c r="BN198" s="76"/>
    </row>
    <row r="199" spans="1:66" s="75" customFormat="1" x14ac:dyDescent="0.3">
      <c r="A199" s="73"/>
      <c r="B199" s="74">
        <f t="shared" ref="B199:BL199" si="49">B31</f>
        <v>44013</v>
      </c>
      <c r="C199" s="74">
        <f t="shared" si="49"/>
        <v>44044</v>
      </c>
      <c r="D199" s="74">
        <f t="shared" si="49"/>
        <v>44075</v>
      </c>
      <c r="E199" s="74">
        <f t="shared" si="49"/>
        <v>44105</v>
      </c>
      <c r="F199" s="74">
        <f t="shared" si="49"/>
        <v>44136</v>
      </c>
      <c r="G199" s="74">
        <f t="shared" si="49"/>
        <v>44166</v>
      </c>
      <c r="H199" s="74">
        <f t="shared" si="49"/>
        <v>44197</v>
      </c>
      <c r="I199" s="74">
        <f t="shared" si="49"/>
        <v>44228</v>
      </c>
      <c r="J199" s="74">
        <f t="shared" si="49"/>
        <v>44256</v>
      </c>
      <c r="K199" s="74">
        <f t="shared" si="49"/>
        <v>44287</v>
      </c>
      <c r="L199" s="74">
        <f t="shared" si="49"/>
        <v>44317</v>
      </c>
      <c r="M199" s="74">
        <f t="shared" si="49"/>
        <v>44348</v>
      </c>
      <c r="N199" s="74">
        <f t="shared" si="49"/>
        <v>44378</v>
      </c>
      <c r="O199" s="74">
        <f t="shared" si="49"/>
        <v>44409</v>
      </c>
      <c r="P199" s="74">
        <f t="shared" si="49"/>
        <v>44440</v>
      </c>
      <c r="Q199" s="74">
        <f t="shared" si="49"/>
        <v>44470</v>
      </c>
      <c r="R199" s="74">
        <f t="shared" si="49"/>
        <v>44501</v>
      </c>
      <c r="S199" s="74">
        <f t="shared" si="49"/>
        <v>44531</v>
      </c>
      <c r="T199" s="74">
        <f t="shared" si="49"/>
        <v>44562</v>
      </c>
      <c r="U199" s="74">
        <f t="shared" si="49"/>
        <v>44593</v>
      </c>
      <c r="V199" s="74">
        <f t="shared" si="49"/>
        <v>44621</v>
      </c>
      <c r="W199" s="74">
        <f t="shared" si="49"/>
        <v>44652</v>
      </c>
      <c r="X199" s="74">
        <f t="shared" si="49"/>
        <v>44682</v>
      </c>
      <c r="Y199" s="74">
        <f t="shared" si="49"/>
        <v>44713</v>
      </c>
      <c r="Z199" s="74">
        <f t="shared" si="49"/>
        <v>44743</v>
      </c>
      <c r="AA199" s="74">
        <f t="shared" si="49"/>
        <v>44774</v>
      </c>
      <c r="AB199" s="74">
        <f t="shared" si="49"/>
        <v>44805</v>
      </c>
      <c r="AC199" s="74">
        <f t="shared" si="49"/>
        <v>44835</v>
      </c>
      <c r="AD199" s="74">
        <f t="shared" si="49"/>
        <v>44866</v>
      </c>
      <c r="AE199" s="74">
        <f t="shared" si="49"/>
        <v>44896</v>
      </c>
      <c r="AF199" s="74">
        <f t="shared" si="49"/>
        <v>44927</v>
      </c>
      <c r="AG199" s="74">
        <f t="shared" si="49"/>
        <v>44958</v>
      </c>
      <c r="AH199" s="74">
        <f t="shared" si="49"/>
        <v>44986</v>
      </c>
      <c r="AI199" s="74">
        <f t="shared" si="49"/>
        <v>45017</v>
      </c>
      <c r="AJ199" s="74">
        <f t="shared" si="49"/>
        <v>45047</v>
      </c>
      <c r="AK199" s="74">
        <f t="shared" si="49"/>
        <v>45078</v>
      </c>
      <c r="AL199" s="74">
        <f t="shared" si="49"/>
        <v>45108</v>
      </c>
      <c r="AM199" s="74">
        <f t="shared" si="49"/>
        <v>45139</v>
      </c>
      <c r="AN199" s="74">
        <f t="shared" si="49"/>
        <v>45170</v>
      </c>
      <c r="AO199" s="74">
        <f t="shared" si="49"/>
        <v>45200</v>
      </c>
      <c r="AP199" s="74">
        <f t="shared" si="49"/>
        <v>45231</v>
      </c>
      <c r="AQ199" s="74">
        <f t="shared" si="49"/>
        <v>45261</v>
      </c>
      <c r="AR199" s="74">
        <f t="shared" si="49"/>
        <v>45292</v>
      </c>
      <c r="AS199" s="74">
        <f t="shared" si="49"/>
        <v>45323</v>
      </c>
      <c r="AT199" s="74">
        <f t="shared" si="49"/>
        <v>45352</v>
      </c>
      <c r="AU199" s="74">
        <f t="shared" si="49"/>
        <v>45383</v>
      </c>
      <c r="AV199" s="74">
        <f t="shared" si="49"/>
        <v>45413</v>
      </c>
      <c r="AW199" s="74">
        <f t="shared" si="49"/>
        <v>45444</v>
      </c>
      <c r="AX199" s="74">
        <f t="shared" si="49"/>
        <v>45474</v>
      </c>
      <c r="AY199" s="74">
        <f t="shared" si="49"/>
        <v>45505</v>
      </c>
      <c r="AZ199" s="74">
        <f t="shared" si="49"/>
        <v>45536</v>
      </c>
      <c r="BA199" s="74">
        <f t="shared" si="49"/>
        <v>45566</v>
      </c>
      <c r="BB199" s="74">
        <f t="shared" si="49"/>
        <v>45597</v>
      </c>
      <c r="BC199" s="74">
        <f t="shared" si="49"/>
        <v>45627</v>
      </c>
      <c r="BD199" s="74">
        <f t="shared" si="49"/>
        <v>45658</v>
      </c>
      <c r="BE199" s="74">
        <f t="shared" si="49"/>
        <v>45689</v>
      </c>
      <c r="BF199" s="74">
        <f t="shared" si="49"/>
        <v>45717</v>
      </c>
      <c r="BG199" s="74">
        <f t="shared" si="49"/>
        <v>45748</v>
      </c>
      <c r="BH199" s="74">
        <f t="shared" si="49"/>
        <v>45778</v>
      </c>
      <c r="BI199" s="74">
        <f t="shared" si="49"/>
        <v>45809</v>
      </c>
      <c r="BJ199" s="74">
        <f t="shared" si="49"/>
        <v>45839</v>
      </c>
      <c r="BK199" s="74">
        <f t="shared" si="49"/>
        <v>45870</v>
      </c>
      <c r="BL199" s="74">
        <f t="shared" si="49"/>
        <v>45901</v>
      </c>
      <c r="BN199" s="76"/>
    </row>
    <row r="200" spans="1:66" s="75" customFormat="1" x14ac:dyDescent="0.3">
      <c r="A200" s="77" t="str">
        <f t="shared" ref="A200:BL200" si="50">A46</f>
        <v>Частота покупок с картой средняя</v>
      </c>
      <c r="B200" s="83">
        <f t="shared" si="50"/>
        <v>1.7614905468814313</v>
      </c>
      <c r="C200" s="83">
        <f t="shared" si="50"/>
        <v>1.9747631082527914</v>
      </c>
      <c r="D200" s="83">
        <f t="shared" si="50"/>
        <v>2.0080040647601605</v>
      </c>
      <c r="E200" s="83">
        <f t="shared" si="50"/>
        <v>2.0918217058830462</v>
      </c>
      <c r="F200" s="83">
        <f t="shared" si="50"/>
        <v>2.0371367807158651</v>
      </c>
      <c r="G200" s="83">
        <f t="shared" si="50"/>
        <v>2.0659189183005786</v>
      </c>
      <c r="H200" s="84">
        <f t="shared" si="50"/>
        <v>1.9419965695544819</v>
      </c>
      <c r="I200" s="84">
        <f t="shared" si="50"/>
        <v>1.9309717121963204</v>
      </c>
      <c r="J200" s="84">
        <f t="shared" si="50"/>
        <v>2.055387857386946</v>
      </c>
      <c r="K200" s="84">
        <f t="shared" si="50"/>
        <v>2.0380908673703533</v>
      </c>
      <c r="L200" s="84">
        <f t="shared" si="50"/>
        <v>1.9631760862959586</v>
      </c>
      <c r="M200" s="84">
        <f t="shared" si="50"/>
        <v>1.978964954246877</v>
      </c>
      <c r="N200" s="84">
        <f t="shared" si="50"/>
        <v>1.9518992447257659</v>
      </c>
      <c r="O200" s="84">
        <f t="shared" si="50"/>
        <v>1.9564203812479946</v>
      </c>
      <c r="P200" s="84">
        <f t="shared" si="50"/>
        <v>2.0612675484865699</v>
      </c>
      <c r="Q200" s="84">
        <f t="shared" si="50"/>
        <v>2.0967780497523765</v>
      </c>
      <c r="R200" s="84">
        <f t="shared" si="50"/>
        <v>1.9942286762648092</v>
      </c>
      <c r="S200" s="84">
        <f t="shared" si="50"/>
        <v>2.0685259009392709</v>
      </c>
      <c r="T200" s="84">
        <f t="shared" si="50"/>
        <v>2.0011034762484194</v>
      </c>
      <c r="U200" s="84">
        <f t="shared" si="50"/>
        <v>1.9589320857004939</v>
      </c>
      <c r="V200" s="84">
        <f t="shared" si="50"/>
        <v>1.9718402411454408</v>
      </c>
      <c r="W200" s="84">
        <f t="shared" si="50"/>
        <v>1.8277109313299309</v>
      </c>
      <c r="X200" s="84">
        <f t="shared" si="50"/>
        <v>1.8349355458036205</v>
      </c>
      <c r="Y200" s="84">
        <f t="shared" si="50"/>
        <v>1.8121019978682118</v>
      </c>
      <c r="Z200" s="84">
        <f t="shared" si="50"/>
        <v>1.7978216376361476</v>
      </c>
      <c r="AA200" s="84">
        <f t="shared" si="50"/>
        <v>1.8791245277004907</v>
      </c>
      <c r="AB200" s="84">
        <f t="shared" si="50"/>
        <v>1.9670710254342887</v>
      </c>
      <c r="AC200" s="84">
        <f t="shared" si="50"/>
        <v>1.9286257248997707</v>
      </c>
      <c r="AD200" s="84">
        <f t="shared" si="50"/>
        <v>1.9309743080996122</v>
      </c>
      <c r="AE200" s="84">
        <f t="shared" si="50"/>
        <v>2.0554710676533903</v>
      </c>
      <c r="AF200" s="84">
        <f t="shared" si="50"/>
        <v>1.9049708961746601</v>
      </c>
      <c r="AG200" s="84">
        <f t="shared" si="50"/>
        <v>1.9004783118690629</v>
      </c>
      <c r="AH200" s="84">
        <f t="shared" si="50"/>
        <v>1.9562656612257323</v>
      </c>
      <c r="AI200" s="84">
        <f t="shared" si="50"/>
        <v>1.8945873214703115</v>
      </c>
      <c r="AJ200" s="84">
        <f t="shared" si="50"/>
        <v>1.8557378272959708</v>
      </c>
      <c r="AK200" s="84">
        <f t="shared" si="50"/>
        <v>1.8439976828080153</v>
      </c>
      <c r="AL200" s="84">
        <f t="shared" si="50"/>
        <v>1.7936292620414174</v>
      </c>
      <c r="AM200" s="84">
        <f t="shared" si="50"/>
        <v>1.8290225792991077</v>
      </c>
      <c r="AN200" s="84">
        <f t="shared" si="50"/>
        <v>1.8903550437292769</v>
      </c>
      <c r="AO200" s="84">
        <f t="shared" si="50"/>
        <v>1.8939414591938935</v>
      </c>
      <c r="AP200" s="84">
        <f t="shared" si="50"/>
        <v>1.894466350893222</v>
      </c>
      <c r="AQ200" s="84">
        <f t="shared" si="50"/>
        <v>2.0111086969843841</v>
      </c>
      <c r="AR200" s="84">
        <f t="shared" si="50"/>
        <v>1.8943668418065649</v>
      </c>
      <c r="AS200" s="84">
        <f t="shared" si="50"/>
        <v>1.9055539001356092</v>
      </c>
      <c r="AT200" s="84">
        <f t="shared" si="50"/>
        <v>1.9146503187380763</v>
      </c>
      <c r="AU200" s="84">
        <f t="shared" si="50"/>
        <v>1.8642939743621287</v>
      </c>
      <c r="AV200" s="84">
        <f t="shared" si="50"/>
        <v>1.8366119494354722</v>
      </c>
      <c r="AW200" s="84">
        <f t="shared" si="50"/>
        <v>1.980217054263566</v>
      </c>
      <c r="AX200" s="84">
        <f t="shared" si="50"/>
        <v>1.7751361357709405</v>
      </c>
      <c r="AY200" s="84">
        <f t="shared" si="50"/>
        <v>1.7986415530613229</v>
      </c>
      <c r="AZ200" s="84">
        <f t="shared" si="50"/>
        <v>1.864638236703402</v>
      </c>
      <c r="BA200" s="84">
        <f t="shared" si="50"/>
        <v>1.8826545662229419</v>
      </c>
      <c r="BB200" s="84">
        <f t="shared" si="50"/>
        <v>1.8879211906559059</v>
      </c>
      <c r="BC200" s="84">
        <f t="shared" si="50"/>
        <v>1.8810783399174842</v>
      </c>
      <c r="BD200" s="84">
        <f t="shared" si="50"/>
        <v>1.8162334042245669</v>
      </c>
      <c r="BE200" s="84">
        <f t="shared" si="50"/>
        <v>1.8925228463149106</v>
      </c>
      <c r="BF200" s="84">
        <f t="shared" si="50"/>
        <v>1.8946530952441087</v>
      </c>
      <c r="BG200" s="84">
        <f t="shared" si="50"/>
        <v>1.8453539867476902</v>
      </c>
      <c r="BH200" s="84">
        <f t="shared" si="50"/>
        <v>1.735568798363426</v>
      </c>
      <c r="BI200" s="84">
        <f t="shared" si="50"/>
        <v>1.6970338477210687</v>
      </c>
      <c r="BJ200" s="84">
        <f t="shared" si="50"/>
        <v>1.7205501473609002</v>
      </c>
      <c r="BK200" s="84">
        <f t="shared" si="50"/>
        <v>1.7179840395211856</v>
      </c>
      <c r="BL200" s="84">
        <f t="shared" si="50"/>
        <v>1.7140659973559171</v>
      </c>
      <c r="BN200" s="76"/>
    </row>
    <row r="201" spans="1:66" s="75" customFormat="1" x14ac:dyDescent="0.3">
      <c r="A201" s="73"/>
      <c r="B201" s="81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  <c r="BK201" s="80"/>
      <c r="BL201" s="80"/>
      <c r="BN201" s="76"/>
    </row>
    <row r="202" spans="1:66" s="75" customFormat="1" x14ac:dyDescent="0.3">
      <c r="A202" s="73"/>
      <c r="B202" s="74">
        <f t="shared" ref="B202:BL202" si="51">B31</f>
        <v>44013</v>
      </c>
      <c r="C202" s="74">
        <f t="shared" si="51"/>
        <v>44044</v>
      </c>
      <c r="D202" s="74">
        <f t="shared" si="51"/>
        <v>44075</v>
      </c>
      <c r="E202" s="74">
        <f t="shared" si="51"/>
        <v>44105</v>
      </c>
      <c r="F202" s="74">
        <f t="shared" si="51"/>
        <v>44136</v>
      </c>
      <c r="G202" s="74">
        <f t="shared" si="51"/>
        <v>44166</v>
      </c>
      <c r="H202" s="74">
        <f t="shared" si="51"/>
        <v>44197</v>
      </c>
      <c r="I202" s="74">
        <f t="shared" si="51"/>
        <v>44228</v>
      </c>
      <c r="J202" s="74">
        <f t="shared" si="51"/>
        <v>44256</v>
      </c>
      <c r="K202" s="74">
        <f t="shared" si="51"/>
        <v>44287</v>
      </c>
      <c r="L202" s="74">
        <f t="shared" si="51"/>
        <v>44317</v>
      </c>
      <c r="M202" s="74">
        <f t="shared" si="51"/>
        <v>44348</v>
      </c>
      <c r="N202" s="74">
        <f t="shared" si="51"/>
        <v>44378</v>
      </c>
      <c r="O202" s="74">
        <f t="shared" si="51"/>
        <v>44409</v>
      </c>
      <c r="P202" s="74">
        <f t="shared" si="51"/>
        <v>44440</v>
      </c>
      <c r="Q202" s="74">
        <f t="shared" si="51"/>
        <v>44470</v>
      </c>
      <c r="R202" s="74">
        <f t="shared" si="51"/>
        <v>44501</v>
      </c>
      <c r="S202" s="74">
        <f t="shared" si="51"/>
        <v>44531</v>
      </c>
      <c r="T202" s="74">
        <f t="shared" si="51"/>
        <v>44562</v>
      </c>
      <c r="U202" s="74">
        <f t="shared" si="51"/>
        <v>44593</v>
      </c>
      <c r="V202" s="74">
        <f t="shared" si="51"/>
        <v>44621</v>
      </c>
      <c r="W202" s="74">
        <f t="shared" si="51"/>
        <v>44652</v>
      </c>
      <c r="X202" s="74">
        <f t="shared" si="51"/>
        <v>44682</v>
      </c>
      <c r="Y202" s="74">
        <f t="shared" si="51"/>
        <v>44713</v>
      </c>
      <c r="Z202" s="74">
        <f t="shared" si="51"/>
        <v>44743</v>
      </c>
      <c r="AA202" s="74">
        <f t="shared" si="51"/>
        <v>44774</v>
      </c>
      <c r="AB202" s="74">
        <f t="shared" si="51"/>
        <v>44805</v>
      </c>
      <c r="AC202" s="74">
        <f t="shared" si="51"/>
        <v>44835</v>
      </c>
      <c r="AD202" s="74">
        <f t="shared" si="51"/>
        <v>44866</v>
      </c>
      <c r="AE202" s="74">
        <f t="shared" si="51"/>
        <v>44896</v>
      </c>
      <c r="AF202" s="74">
        <f t="shared" si="51"/>
        <v>44927</v>
      </c>
      <c r="AG202" s="74">
        <f t="shared" si="51"/>
        <v>44958</v>
      </c>
      <c r="AH202" s="74">
        <f t="shared" si="51"/>
        <v>44986</v>
      </c>
      <c r="AI202" s="74">
        <f t="shared" si="51"/>
        <v>45017</v>
      </c>
      <c r="AJ202" s="74">
        <f t="shared" si="51"/>
        <v>45047</v>
      </c>
      <c r="AK202" s="74">
        <f t="shared" si="51"/>
        <v>45078</v>
      </c>
      <c r="AL202" s="74">
        <f t="shared" si="51"/>
        <v>45108</v>
      </c>
      <c r="AM202" s="74">
        <f t="shared" si="51"/>
        <v>45139</v>
      </c>
      <c r="AN202" s="74">
        <f t="shared" si="51"/>
        <v>45170</v>
      </c>
      <c r="AO202" s="74">
        <f t="shared" si="51"/>
        <v>45200</v>
      </c>
      <c r="AP202" s="74">
        <f t="shared" si="51"/>
        <v>45231</v>
      </c>
      <c r="AQ202" s="74">
        <f t="shared" si="51"/>
        <v>45261</v>
      </c>
      <c r="AR202" s="74">
        <f t="shared" si="51"/>
        <v>45292</v>
      </c>
      <c r="AS202" s="74">
        <f t="shared" si="51"/>
        <v>45323</v>
      </c>
      <c r="AT202" s="74">
        <f t="shared" si="51"/>
        <v>45352</v>
      </c>
      <c r="AU202" s="74">
        <f t="shared" si="51"/>
        <v>45383</v>
      </c>
      <c r="AV202" s="74">
        <f t="shared" si="51"/>
        <v>45413</v>
      </c>
      <c r="AW202" s="74">
        <f t="shared" si="51"/>
        <v>45444</v>
      </c>
      <c r="AX202" s="74">
        <f t="shared" si="51"/>
        <v>45474</v>
      </c>
      <c r="AY202" s="74">
        <f t="shared" si="51"/>
        <v>45505</v>
      </c>
      <c r="AZ202" s="74">
        <f t="shared" si="51"/>
        <v>45536</v>
      </c>
      <c r="BA202" s="74">
        <f t="shared" si="51"/>
        <v>45566</v>
      </c>
      <c r="BB202" s="74">
        <f t="shared" si="51"/>
        <v>45597</v>
      </c>
      <c r="BC202" s="74">
        <f t="shared" si="51"/>
        <v>45627</v>
      </c>
      <c r="BD202" s="74">
        <f t="shared" si="51"/>
        <v>45658</v>
      </c>
      <c r="BE202" s="74">
        <f t="shared" si="51"/>
        <v>45689</v>
      </c>
      <c r="BF202" s="74">
        <f t="shared" si="51"/>
        <v>45717</v>
      </c>
      <c r="BG202" s="74">
        <f t="shared" si="51"/>
        <v>45748</v>
      </c>
      <c r="BH202" s="74">
        <f t="shared" si="51"/>
        <v>45778</v>
      </c>
      <c r="BI202" s="74">
        <f t="shared" si="51"/>
        <v>45809</v>
      </c>
      <c r="BJ202" s="74">
        <f t="shared" si="51"/>
        <v>45839</v>
      </c>
      <c r="BK202" s="74">
        <f t="shared" si="51"/>
        <v>45870</v>
      </c>
      <c r="BL202" s="74">
        <f t="shared" si="51"/>
        <v>45901</v>
      </c>
      <c r="BN202" s="76"/>
    </row>
    <row r="203" spans="1:66" s="87" customFormat="1" x14ac:dyDescent="0.3">
      <c r="A203" s="85" t="str">
        <f t="shared" ref="A203:AO203" si="52">A47</f>
        <v>Выручка от 1 участника, руб.</v>
      </c>
      <c r="B203" s="86">
        <f t="shared" si="52"/>
        <v>1115.0445942339143</v>
      </c>
      <c r="C203" s="86">
        <f t="shared" si="52"/>
        <v>1207.15845936241</v>
      </c>
      <c r="D203" s="86">
        <f t="shared" si="52"/>
        <v>1201.1554039606272</v>
      </c>
      <c r="E203" s="86">
        <f t="shared" si="52"/>
        <v>1317.0546173663502</v>
      </c>
      <c r="F203" s="86">
        <f t="shared" si="52"/>
        <v>1328.2585671853922</v>
      </c>
      <c r="G203" s="86">
        <f t="shared" si="52"/>
        <v>1362.5412872291668</v>
      </c>
      <c r="H203" s="86">
        <f t="shared" si="52"/>
        <v>1256.2274203112497</v>
      </c>
      <c r="I203" s="86">
        <f t="shared" si="52"/>
        <v>1238.5314818185741</v>
      </c>
      <c r="J203" s="86">
        <f t="shared" si="52"/>
        <v>1324.6149880624105</v>
      </c>
      <c r="K203" s="86">
        <f t="shared" si="52"/>
        <v>1304.5312972546774</v>
      </c>
      <c r="L203" s="86">
        <f t="shared" si="52"/>
        <v>1232.1294254532506</v>
      </c>
      <c r="M203" s="86">
        <f t="shared" si="52"/>
        <v>1271.6056191859309</v>
      </c>
      <c r="N203" s="86">
        <f t="shared" si="52"/>
        <v>1260.7042044574791</v>
      </c>
      <c r="O203" s="86">
        <f t="shared" si="52"/>
        <v>1238.9640386290193</v>
      </c>
      <c r="P203" s="86">
        <f t="shared" si="52"/>
        <v>1325.0656115741724</v>
      </c>
      <c r="Q203" s="86">
        <f t="shared" si="52"/>
        <v>1407.508056503669</v>
      </c>
      <c r="R203" s="86">
        <f t="shared" si="52"/>
        <v>1326.3797051338656</v>
      </c>
      <c r="S203" s="86">
        <f t="shared" si="52"/>
        <v>1375.3729229559171</v>
      </c>
      <c r="T203" s="86">
        <f t="shared" si="52"/>
        <v>1396.1504335587995</v>
      </c>
      <c r="U203" s="86">
        <f t="shared" si="52"/>
        <v>1410.4516264961064</v>
      </c>
      <c r="V203" s="86">
        <f t="shared" si="52"/>
        <v>1721.9782716925361</v>
      </c>
      <c r="W203" s="86">
        <f t="shared" si="52"/>
        <v>1269.7159421212232</v>
      </c>
      <c r="X203" s="86">
        <f t="shared" si="52"/>
        <v>1238.113764344487</v>
      </c>
      <c r="Y203" s="86">
        <f t="shared" si="52"/>
        <v>1226.2975973926602</v>
      </c>
      <c r="Z203" s="86">
        <f t="shared" si="52"/>
        <v>1233.3097506190159</v>
      </c>
      <c r="AA203" s="86">
        <f t="shared" si="52"/>
        <v>1277.3047852489826</v>
      </c>
      <c r="AB203" s="86">
        <f t="shared" si="52"/>
        <v>1369.8345331855173</v>
      </c>
      <c r="AC203" s="86">
        <f t="shared" si="52"/>
        <v>1344.1093374753264</v>
      </c>
      <c r="AD203" s="86">
        <f t="shared" si="52"/>
        <v>1356.3033205600948</v>
      </c>
      <c r="AE203" s="86">
        <f t="shared" si="52"/>
        <v>1484.3422058464421</v>
      </c>
      <c r="AF203" s="86">
        <f t="shared" si="52"/>
        <v>1367.5955145457119</v>
      </c>
      <c r="AG203" s="86">
        <f t="shared" si="52"/>
        <v>1370.9166531479245</v>
      </c>
      <c r="AH203" s="86">
        <f t="shared" si="52"/>
        <v>1424.0000286878542</v>
      </c>
      <c r="AI203" s="86">
        <f t="shared" si="52"/>
        <v>1350.9112985393976</v>
      </c>
      <c r="AJ203" s="86">
        <f t="shared" si="52"/>
        <v>1322.7046772234964</v>
      </c>
      <c r="AK203" s="86">
        <f t="shared" si="52"/>
        <v>1324.1230120138514</v>
      </c>
      <c r="AL203" s="86">
        <f t="shared" si="52"/>
        <v>1314.765063202957</v>
      </c>
      <c r="AM203" s="86">
        <f t="shared" si="52"/>
        <v>1378.8485506924806</v>
      </c>
      <c r="AN203" s="86">
        <f t="shared" si="52"/>
        <v>1399.0857375446635</v>
      </c>
      <c r="AO203" s="86">
        <f t="shared" si="52"/>
        <v>1452.0730130380412</v>
      </c>
      <c r="AP203" s="86">
        <f>AP47</f>
        <v>1467.1040244524065</v>
      </c>
      <c r="AQ203" s="86">
        <f>AQ47</f>
        <v>1616.2071379227757</v>
      </c>
      <c r="AR203" s="86">
        <f t="shared" ref="AR203:BB203" si="53">AR47</f>
        <v>1508.4083561442374</v>
      </c>
      <c r="AS203" s="86">
        <f t="shared" si="53"/>
        <v>1516.6525760415461</v>
      </c>
      <c r="AT203" s="86">
        <f t="shared" si="53"/>
        <v>1516.6858397992173</v>
      </c>
      <c r="AU203" s="86">
        <f t="shared" si="53"/>
        <v>1491.2369176918542</v>
      </c>
      <c r="AV203" s="86">
        <f t="shared" si="53"/>
        <v>1447.3441458621273</v>
      </c>
      <c r="AW203" s="86">
        <f t="shared" si="53"/>
        <v>1578.2118549250654</v>
      </c>
      <c r="AX203" s="86">
        <f t="shared" si="53"/>
        <v>1433.5944487886286</v>
      </c>
      <c r="AY203" s="86">
        <f t="shared" si="53"/>
        <v>1473.6957266934137</v>
      </c>
      <c r="AZ203" s="86">
        <f t="shared" si="53"/>
        <v>1533.340663644957</v>
      </c>
      <c r="BA203" s="86">
        <f t="shared" si="53"/>
        <v>1576.5056667733602</v>
      </c>
      <c r="BB203" s="86">
        <f t="shared" si="53"/>
        <v>1609.4477459985683</v>
      </c>
      <c r="BC203" s="86">
        <f>BC47</f>
        <v>1644.6368146838022</v>
      </c>
      <c r="BD203" s="86">
        <f t="shared" ref="BD203:BL203" si="54">BD47</f>
        <v>1584.0238400473518</v>
      </c>
      <c r="BE203" s="86">
        <f t="shared" si="54"/>
        <v>1659.0720149830058</v>
      </c>
      <c r="BF203" s="86">
        <f t="shared" si="54"/>
        <v>1685.5843155292594</v>
      </c>
      <c r="BG203" s="86">
        <f t="shared" si="54"/>
        <v>1663.5320040601091</v>
      </c>
      <c r="BH203" s="86">
        <f t="shared" si="54"/>
        <v>1533.4918906875378</v>
      </c>
      <c r="BI203" s="86">
        <f t="shared" si="54"/>
        <v>1491.1452988277038</v>
      </c>
      <c r="BJ203" s="86">
        <f t="shared" si="54"/>
        <v>1552.5858693968332</v>
      </c>
      <c r="BK203" s="86">
        <f t="shared" si="54"/>
        <v>1552.6663831623273</v>
      </c>
      <c r="BL203" s="86">
        <f t="shared" si="54"/>
        <v>1510.9389074636429</v>
      </c>
      <c r="BN203" s="88"/>
    </row>
    <row r="204" spans="1:66" s="87" customFormat="1" x14ac:dyDescent="0.3">
      <c r="A204" s="89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G204" s="90"/>
      <c r="BH204" s="90"/>
      <c r="BI204" s="90"/>
      <c r="BJ204" s="90"/>
      <c r="BK204" s="90"/>
      <c r="BL204" s="90"/>
      <c r="BN204" s="88"/>
    </row>
    <row r="205" spans="1:66" s="87" customFormat="1" x14ac:dyDescent="0.3">
      <c r="A205" s="89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90"/>
      <c r="BG205" s="90"/>
      <c r="BH205" s="90"/>
      <c r="BI205" s="90"/>
      <c r="BJ205" s="90"/>
      <c r="BK205" s="90"/>
      <c r="BL205" s="90"/>
      <c r="BN205" s="88"/>
    </row>
    <row r="206" spans="1:66" s="87" customFormat="1" x14ac:dyDescent="0.3">
      <c r="A206" s="89"/>
      <c r="B206" s="90">
        <f t="shared" ref="B206:AN206" si="55">IF(AND(B47&gt;0,C47=0),1,0)</f>
        <v>0</v>
      </c>
      <c r="C206" s="90">
        <f t="shared" si="55"/>
        <v>0</v>
      </c>
      <c r="D206" s="90">
        <f t="shared" si="55"/>
        <v>0</v>
      </c>
      <c r="E206" s="90">
        <f t="shared" si="55"/>
        <v>0</v>
      </c>
      <c r="F206" s="90">
        <f t="shared" si="55"/>
        <v>0</v>
      </c>
      <c r="G206" s="90">
        <f t="shared" si="55"/>
        <v>0</v>
      </c>
      <c r="H206" s="90">
        <f t="shared" si="55"/>
        <v>0</v>
      </c>
      <c r="I206" s="90">
        <f t="shared" si="55"/>
        <v>0</v>
      </c>
      <c r="J206" s="90">
        <f t="shared" si="55"/>
        <v>0</v>
      </c>
      <c r="K206" s="90">
        <f t="shared" si="55"/>
        <v>0</v>
      </c>
      <c r="L206" s="90">
        <f t="shared" si="55"/>
        <v>0</v>
      </c>
      <c r="M206" s="90">
        <f t="shared" si="55"/>
        <v>0</v>
      </c>
      <c r="N206" s="90">
        <f t="shared" si="55"/>
        <v>0</v>
      </c>
      <c r="O206" s="90">
        <f t="shared" si="55"/>
        <v>0</v>
      </c>
      <c r="P206" s="90">
        <f t="shared" si="55"/>
        <v>0</v>
      </c>
      <c r="Q206" s="90">
        <f t="shared" si="55"/>
        <v>0</v>
      </c>
      <c r="R206" s="90">
        <f t="shared" si="55"/>
        <v>0</v>
      </c>
      <c r="S206" s="90">
        <f t="shared" si="55"/>
        <v>0</v>
      </c>
      <c r="T206" s="90">
        <f t="shared" si="55"/>
        <v>0</v>
      </c>
      <c r="U206" s="90">
        <f t="shared" si="55"/>
        <v>0</v>
      </c>
      <c r="V206" s="90">
        <f t="shared" si="55"/>
        <v>0</v>
      </c>
      <c r="W206" s="90">
        <f t="shared" si="55"/>
        <v>0</v>
      </c>
      <c r="X206" s="90">
        <f t="shared" si="55"/>
        <v>0</v>
      </c>
      <c r="Y206" s="90">
        <f t="shared" si="55"/>
        <v>0</v>
      </c>
      <c r="Z206" s="90">
        <f t="shared" si="55"/>
        <v>0</v>
      </c>
      <c r="AA206" s="90">
        <f t="shared" si="55"/>
        <v>0</v>
      </c>
      <c r="AB206" s="90">
        <f t="shared" si="55"/>
        <v>0</v>
      </c>
      <c r="AC206" s="90">
        <f t="shared" si="55"/>
        <v>0</v>
      </c>
      <c r="AD206" s="90">
        <f t="shared" si="55"/>
        <v>0</v>
      </c>
      <c r="AE206" s="90">
        <f t="shared" si="55"/>
        <v>0</v>
      </c>
      <c r="AF206" s="90">
        <f t="shared" si="55"/>
        <v>0</v>
      </c>
      <c r="AG206" s="90">
        <f t="shared" si="55"/>
        <v>0</v>
      </c>
      <c r="AH206" s="90">
        <f t="shared" si="55"/>
        <v>0</v>
      </c>
      <c r="AI206" s="90">
        <f t="shared" si="55"/>
        <v>0</v>
      </c>
      <c r="AJ206" s="90">
        <f t="shared" si="55"/>
        <v>0</v>
      </c>
      <c r="AK206" s="90">
        <f t="shared" si="55"/>
        <v>0</v>
      </c>
      <c r="AL206" s="90">
        <f t="shared" si="55"/>
        <v>0</v>
      </c>
      <c r="AM206" s="90">
        <f t="shared" si="55"/>
        <v>0</v>
      </c>
      <c r="AN206" s="90">
        <f t="shared" si="55"/>
        <v>0</v>
      </c>
      <c r="AO206" s="90">
        <f>IF(AND(AO47&gt;0,AP45=0),1,0)</f>
        <v>0</v>
      </c>
      <c r="AP206" s="90">
        <f t="shared" ref="AP206" si="56">IF(AND(AP45&gt;0,AQ45=0),1,0)</f>
        <v>0</v>
      </c>
      <c r="AQ206" s="90">
        <f>IF(AND(AQ45&gt;0,AR45=0),1,0)</f>
        <v>0</v>
      </c>
      <c r="AR206" s="90">
        <f t="shared" ref="AR206:BL206" si="57">IF(AND(AR45&gt;0,AS45=0),1,0)</f>
        <v>0</v>
      </c>
      <c r="AS206" s="90">
        <f t="shared" si="57"/>
        <v>0</v>
      </c>
      <c r="AT206" s="90">
        <f t="shared" si="57"/>
        <v>0</v>
      </c>
      <c r="AU206" s="90">
        <f t="shared" si="57"/>
        <v>0</v>
      </c>
      <c r="AV206" s="90">
        <f t="shared" si="57"/>
        <v>0</v>
      </c>
      <c r="AW206" s="90">
        <f t="shared" si="57"/>
        <v>0</v>
      </c>
      <c r="AX206" s="90">
        <f t="shared" si="57"/>
        <v>0</v>
      </c>
      <c r="AY206" s="90">
        <f t="shared" si="57"/>
        <v>0</v>
      </c>
      <c r="AZ206" s="90">
        <f t="shared" si="57"/>
        <v>0</v>
      </c>
      <c r="BA206" s="90">
        <f t="shared" si="57"/>
        <v>0</v>
      </c>
      <c r="BB206" s="90">
        <f t="shared" si="57"/>
        <v>0</v>
      </c>
      <c r="BC206" s="90">
        <f t="shared" si="57"/>
        <v>0</v>
      </c>
      <c r="BD206" s="90">
        <f t="shared" si="57"/>
        <v>0</v>
      </c>
      <c r="BE206" s="90">
        <f t="shared" si="57"/>
        <v>0</v>
      </c>
      <c r="BF206" s="90">
        <f t="shared" si="57"/>
        <v>0</v>
      </c>
      <c r="BG206" s="90">
        <f t="shared" si="57"/>
        <v>0</v>
      </c>
      <c r="BH206" s="90">
        <f t="shared" si="57"/>
        <v>0</v>
      </c>
      <c r="BI206" s="90">
        <f t="shared" si="57"/>
        <v>0</v>
      </c>
      <c r="BJ206" s="90">
        <f t="shared" si="57"/>
        <v>0</v>
      </c>
      <c r="BK206" s="90">
        <f t="shared" si="57"/>
        <v>0</v>
      </c>
      <c r="BL206" s="90">
        <f t="shared" si="57"/>
        <v>0</v>
      </c>
      <c r="BN206" s="88"/>
    </row>
    <row r="207" spans="1:66" s="87" customFormat="1" x14ac:dyDescent="0.3">
      <c r="A207" s="91" t="s">
        <v>387</v>
      </c>
      <c r="B207" s="92">
        <f>+B142*B206</f>
        <v>0</v>
      </c>
      <c r="C207" s="92">
        <f t="shared" ref="C207:BL207" si="58">+C142*C206</f>
        <v>0</v>
      </c>
      <c r="D207" s="92">
        <f t="shared" si="58"/>
        <v>0</v>
      </c>
      <c r="E207" s="92">
        <f t="shared" si="58"/>
        <v>0</v>
      </c>
      <c r="F207" s="92">
        <f t="shared" si="58"/>
        <v>0</v>
      </c>
      <c r="G207" s="92">
        <f t="shared" si="58"/>
        <v>0</v>
      </c>
      <c r="H207" s="92">
        <f t="shared" si="58"/>
        <v>0</v>
      </c>
      <c r="I207" s="92">
        <f t="shared" si="58"/>
        <v>0</v>
      </c>
      <c r="J207" s="92">
        <f t="shared" si="58"/>
        <v>0</v>
      </c>
      <c r="K207" s="92">
        <f t="shared" si="58"/>
        <v>0</v>
      </c>
      <c r="L207" s="92">
        <f t="shared" si="58"/>
        <v>0</v>
      </c>
      <c r="M207" s="92">
        <f t="shared" si="58"/>
        <v>0</v>
      </c>
      <c r="N207" s="92">
        <f t="shared" si="58"/>
        <v>0</v>
      </c>
      <c r="O207" s="92">
        <f t="shared" si="58"/>
        <v>0</v>
      </c>
      <c r="P207" s="92">
        <f t="shared" si="58"/>
        <v>0</v>
      </c>
      <c r="Q207" s="92">
        <f t="shared" si="58"/>
        <v>0</v>
      </c>
      <c r="R207" s="92">
        <f t="shared" si="58"/>
        <v>0</v>
      </c>
      <c r="S207" s="92">
        <f t="shared" si="58"/>
        <v>0</v>
      </c>
      <c r="T207" s="92">
        <f t="shared" si="58"/>
        <v>0</v>
      </c>
      <c r="U207" s="92">
        <f t="shared" si="58"/>
        <v>0</v>
      </c>
      <c r="V207" s="92">
        <f t="shared" si="58"/>
        <v>0</v>
      </c>
      <c r="W207" s="92">
        <f t="shared" si="58"/>
        <v>0</v>
      </c>
      <c r="X207" s="92">
        <f t="shared" si="58"/>
        <v>0</v>
      </c>
      <c r="Y207" s="92">
        <f t="shared" si="58"/>
        <v>0</v>
      </c>
      <c r="Z207" s="92">
        <f t="shared" si="58"/>
        <v>0</v>
      </c>
      <c r="AA207" s="92">
        <f t="shared" si="58"/>
        <v>0</v>
      </c>
      <c r="AB207" s="92">
        <f t="shared" si="58"/>
        <v>0</v>
      </c>
      <c r="AC207" s="92">
        <f t="shared" si="58"/>
        <v>0</v>
      </c>
      <c r="AD207" s="92">
        <f t="shared" si="58"/>
        <v>0</v>
      </c>
      <c r="AE207" s="92">
        <f t="shared" si="58"/>
        <v>0</v>
      </c>
      <c r="AF207" s="92">
        <f t="shared" si="58"/>
        <v>0</v>
      </c>
      <c r="AG207" s="92">
        <f t="shared" si="58"/>
        <v>0</v>
      </c>
      <c r="AH207" s="92">
        <f t="shared" si="58"/>
        <v>0</v>
      </c>
      <c r="AI207" s="92">
        <f t="shared" si="58"/>
        <v>0</v>
      </c>
      <c r="AJ207" s="92">
        <f t="shared" si="58"/>
        <v>0</v>
      </c>
      <c r="AK207" s="92">
        <f t="shared" si="58"/>
        <v>0</v>
      </c>
      <c r="AL207" s="92">
        <f t="shared" si="58"/>
        <v>0</v>
      </c>
      <c r="AM207" s="92">
        <f t="shared" si="58"/>
        <v>0</v>
      </c>
      <c r="AN207" s="92">
        <f t="shared" si="58"/>
        <v>0</v>
      </c>
      <c r="AO207" s="92">
        <f t="shared" si="58"/>
        <v>0</v>
      </c>
      <c r="AP207" s="92">
        <f t="shared" si="58"/>
        <v>0</v>
      </c>
      <c r="AQ207" s="92">
        <f t="shared" si="58"/>
        <v>0</v>
      </c>
      <c r="AR207" s="92">
        <f t="shared" si="58"/>
        <v>0</v>
      </c>
      <c r="AS207" s="92">
        <f t="shared" si="58"/>
        <v>0</v>
      </c>
      <c r="AT207" s="92">
        <f t="shared" si="58"/>
        <v>0</v>
      </c>
      <c r="AU207" s="92">
        <f t="shared" si="58"/>
        <v>0</v>
      </c>
      <c r="AV207" s="92">
        <f t="shared" si="58"/>
        <v>0</v>
      </c>
      <c r="AW207" s="92">
        <f t="shared" si="58"/>
        <v>0</v>
      </c>
      <c r="AX207" s="92">
        <f t="shared" si="58"/>
        <v>0</v>
      </c>
      <c r="AY207" s="92">
        <f t="shared" si="58"/>
        <v>0</v>
      </c>
      <c r="AZ207" s="92">
        <f t="shared" si="58"/>
        <v>0</v>
      </c>
      <c r="BA207" s="92">
        <f t="shared" si="58"/>
        <v>0</v>
      </c>
      <c r="BB207" s="92">
        <f t="shared" si="58"/>
        <v>0</v>
      </c>
      <c r="BC207" s="92">
        <f t="shared" si="58"/>
        <v>0</v>
      </c>
      <c r="BD207" s="92">
        <f t="shared" si="58"/>
        <v>0</v>
      </c>
      <c r="BE207" s="92">
        <f t="shared" si="58"/>
        <v>0</v>
      </c>
      <c r="BF207" s="92">
        <f t="shared" si="58"/>
        <v>0</v>
      </c>
      <c r="BG207" s="92">
        <f t="shared" si="58"/>
        <v>0</v>
      </c>
      <c r="BH207" s="92">
        <f t="shared" si="58"/>
        <v>0</v>
      </c>
      <c r="BI207" s="92">
        <f t="shared" si="58"/>
        <v>0</v>
      </c>
      <c r="BJ207" s="92">
        <f t="shared" si="58"/>
        <v>0</v>
      </c>
      <c r="BK207" s="92">
        <f t="shared" si="58"/>
        <v>0</v>
      </c>
      <c r="BL207" s="92">
        <f t="shared" si="58"/>
        <v>0</v>
      </c>
      <c r="BN207" s="88"/>
    </row>
    <row r="208" spans="1:66" s="87" customFormat="1" x14ac:dyDescent="0.3">
      <c r="A208" s="91" t="s">
        <v>388</v>
      </c>
      <c r="B208" s="92">
        <f>+B158*B206</f>
        <v>0</v>
      </c>
      <c r="C208" s="92">
        <f t="shared" ref="C208:BL208" si="59">+C158*C206</f>
        <v>0</v>
      </c>
      <c r="D208" s="92">
        <f t="shared" si="59"/>
        <v>0</v>
      </c>
      <c r="E208" s="92">
        <f t="shared" si="59"/>
        <v>0</v>
      </c>
      <c r="F208" s="92">
        <f t="shared" si="59"/>
        <v>0</v>
      </c>
      <c r="G208" s="92">
        <f t="shared" si="59"/>
        <v>0</v>
      </c>
      <c r="H208" s="92">
        <f t="shared" si="59"/>
        <v>0</v>
      </c>
      <c r="I208" s="92">
        <f t="shared" si="59"/>
        <v>0</v>
      </c>
      <c r="J208" s="92">
        <f t="shared" si="59"/>
        <v>0</v>
      </c>
      <c r="K208" s="92">
        <f t="shared" si="59"/>
        <v>0</v>
      </c>
      <c r="L208" s="92">
        <f t="shared" si="59"/>
        <v>0</v>
      </c>
      <c r="M208" s="92">
        <f t="shared" si="59"/>
        <v>0</v>
      </c>
      <c r="N208" s="92">
        <f t="shared" si="59"/>
        <v>0</v>
      </c>
      <c r="O208" s="92">
        <f t="shared" si="59"/>
        <v>0</v>
      </c>
      <c r="P208" s="92">
        <f t="shared" si="59"/>
        <v>0</v>
      </c>
      <c r="Q208" s="92">
        <f t="shared" si="59"/>
        <v>0</v>
      </c>
      <c r="R208" s="92">
        <f t="shared" si="59"/>
        <v>0</v>
      </c>
      <c r="S208" s="92">
        <f t="shared" si="59"/>
        <v>0</v>
      </c>
      <c r="T208" s="92">
        <f t="shared" si="59"/>
        <v>0</v>
      </c>
      <c r="U208" s="92">
        <f t="shared" si="59"/>
        <v>0</v>
      </c>
      <c r="V208" s="92">
        <f t="shared" si="59"/>
        <v>0</v>
      </c>
      <c r="W208" s="92">
        <f t="shared" si="59"/>
        <v>0</v>
      </c>
      <c r="X208" s="92">
        <f t="shared" si="59"/>
        <v>0</v>
      </c>
      <c r="Y208" s="92">
        <f t="shared" si="59"/>
        <v>0</v>
      </c>
      <c r="Z208" s="92">
        <f t="shared" si="59"/>
        <v>0</v>
      </c>
      <c r="AA208" s="92">
        <f t="shared" si="59"/>
        <v>0</v>
      </c>
      <c r="AB208" s="92">
        <f t="shared" si="59"/>
        <v>0</v>
      </c>
      <c r="AC208" s="92">
        <f t="shared" si="59"/>
        <v>0</v>
      </c>
      <c r="AD208" s="92">
        <f t="shared" si="59"/>
        <v>0</v>
      </c>
      <c r="AE208" s="92">
        <f t="shared" si="59"/>
        <v>0</v>
      </c>
      <c r="AF208" s="92">
        <f t="shared" si="59"/>
        <v>0</v>
      </c>
      <c r="AG208" s="92">
        <f t="shared" si="59"/>
        <v>0</v>
      </c>
      <c r="AH208" s="92">
        <f t="shared" si="59"/>
        <v>0</v>
      </c>
      <c r="AI208" s="92">
        <f t="shared" si="59"/>
        <v>0</v>
      </c>
      <c r="AJ208" s="92">
        <f t="shared" si="59"/>
        <v>0</v>
      </c>
      <c r="AK208" s="92">
        <f t="shared" si="59"/>
        <v>0</v>
      </c>
      <c r="AL208" s="92">
        <f t="shared" si="59"/>
        <v>0</v>
      </c>
      <c r="AM208" s="92">
        <f t="shared" si="59"/>
        <v>0</v>
      </c>
      <c r="AN208" s="92">
        <f t="shared" si="59"/>
        <v>0</v>
      </c>
      <c r="AO208" s="92">
        <f t="shared" si="59"/>
        <v>0</v>
      </c>
      <c r="AP208" s="92">
        <f t="shared" si="59"/>
        <v>0</v>
      </c>
      <c r="AQ208" s="92">
        <f t="shared" si="59"/>
        <v>0</v>
      </c>
      <c r="AR208" s="92">
        <f t="shared" si="59"/>
        <v>0</v>
      </c>
      <c r="AS208" s="92">
        <f t="shared" si="59"/>
        <v>0</v>
      </c>
      <c r="AT208" s="92">
        <f t="shared" si="59"/>
        <v>0</v>
      </c>
      <c r="AU208" s="92">
        <f t="shared" si="59"/>
        <v>0</v>
      </c>
      <c r="AV208" s="92">
        <f t="shared" si="59"/>
        <v>0</v>
      </c>
      <c r="AW208" s="92">
        <f t="shared" si="59"/>
        <v>0</v>
      </c>
      <c r="AX208" s="92">
        <f t="shared" si="59"/>
        <v>0</v>
      </c>
      <c r="AY208" s="92">
        <f t="shared" si="59"/>
        <v>0</v>
      </c>
      <c r="AZ208" s="92">
        <f t="shared" si="59"/>
        <v>0</v>
      </c>
      <c r="BA208" s="92">
        <f t="shared" si="59"/>
        <v>0</v>
      </c>
      <c r="BB208" s="92">
        <f t="shared" si="59"/>
        <v>0</v>
      </c>
      <c r="BC208" s="92">
        <f t="shared" si="59"/>
        <v>0</v>
      </c>
      <c r="BD208" s="92">
        <f t="shared" si="59"/>
        <v>0</v>
      </c>
      <c r="BE208" s="92">
        <f t="shared" si="59"/>
        <v>0</v>
      </c>
      <c r="BF208" s="92">
        <f t="shared" si="59"/>
        <v>0</v>
      </c>
      <c r="BG208" s="92">
        <f t="shared" si="59"/>
        <v>0</v>
      </c>
      <c r="BH208" s="92">
        <f t="shared" si="59"/>
        <v>0</v>
      </c>
      <c r="BI208" s="92">
        <f t="shared" si="59"/>
        <v>0</v>
      </c>
      <c r="BJ208" s="92">
        <f t="shared" si="59"/>
        <v>0</v>
      </c>
      <c r="BK208" s="92">
        <f t="shared" si="59"/>
        <v>0</v>
      </c>
      <c r="BL208" s="92">
        <f t="shared" si="59"/>
        <v>0</v>
      </c>
      <c r="BN208" s="88"/>
    </row>
    <row r="209" spans="1:66" s="87" customFormat="1" x14ac:dyDescent="0.3">
      <c r="A209" s="91" t="s">
        <v>389</v>
      </c>
      <c r="B209" s="92">
        <f>+B174*B206</f>
        <v>0</v>
      </c>
      <c r="C209" s="92">
        <f t="shared" ref="C209:BL209" si="60">+C174*C206</f>
        <v>0</v>
      </c>
      <c r="D209" s="92">
        <f t="shared" si="60"/>
        <v>0</v>
      </c>
      <c r="E209" s="92">
        <f t="shared" si="60"/>
        <v>0</v>
      </c>
      <c r="F209" s="92">
        <f t="shared" si="60"/>
        <v>0</v>
      </c>
      <c r="G209" s="92">
        <f t="shared" si="60"/>
        <v>0</v>
      </c>
      <c r="H209" s="92">
        <f t="shared" si="60"/>
        <v>0</v>
      </c>
      <c r="I209" s="92">
        <f t="shared" si="60"/>
        <v>0</v>
      </c>
      <c r="J209" s="92">
        <f t="shared" si="60"/>
        <v>0</v>
      </c>
      <c r="K209" s="92">
        <f t="shared" si="60"/>
        <v>0</v>
      </c>
      <c r="L209" s="92">
        <f t="shared" si="60"/>
        <v>0</v>
      </c>
      <c r="M209" s="92">
        <f t="shared" si="60"/>
        <v>0</v>
      </c>
      <c r="N209" s="92">
        <f t="shared" si="60"/>
        <v>0</v>
      </c>
      <c r="O209" s="92">
        <f t="shared" si="60"/>
        <v>0</v>
      </c>
      <c r="P209" s="92">
        <f t="shared" si="60"/>
        <v>0</v>
      </c>
      <c r="Q209" s="92">
        <f t="shared" si="60"/>
        <v>0</v>
      </c>
      <c r="R209" s="92">
        <f t="shared" si="60"/>
        <v>0</v>
      </c>
      <c r="S209" s="92">
        <f t="shared" si="60"/>
        <v>0</v>
      </c>
      <c r="T209" s="92">
        <f t="shared" si="60"/>
        <v>0</v>
      </c>
      <c r="U209" s="92">
        <f t="shared" si="60"/>
        <v>0</v>
      </c>
      <c r="V209" s="92">
        <f t="shared" si="60"/>
        <v>0</v>
      </c>
      <c r="W209" s="92">
        <f t="shared" si="60"/>
        <v>0</v>
      </c>
      <c r="X209" s="92">
        <f t="shared" si="60"/>
        <v>0</v>
      </c>
      <c r="Y209" s="92">
        <f t="shared" si="60"/>
        <v>0</v>
      </c>
      <c r="Z209" s="92">
        <f t="shared" si="60"/>
        <v>0</v>
      </c>
      <c r="AA209" s="92">
        <f t="shared" si="60"/>
        <v>0</v>
      </c>
      <c r="AB209" s="92">
        <f t="shared" si="60"/>
        <v>0</v>
      </c>
      <c r="AC209" s="92">
        <f t="shared" si="60"/>
        <v>0</v>
      </c>
      <c r="AD209" s="92">
        <f t="shared" si="60"/>
        <v>0</v>
      </c>
      <c r="AE209" s="92">
        <f t="shared" si="60"/>
        <v>0</v>
      </c>
      <c r="AF209" s="92">
        <f t="shared" si="60"/>
        <v>0</v>
      </c>
      <c r="AG209" s="92">
        <f t="shared" si="60"/>
        <v>0</v>
      </c>
      <c r="AH209" s="92">
        <f t="shared" si="60"/>
        <v>0</v>
      </c>
      <c r="AI209" s="92">
        <f t="shared" si="60"/>
        <v>0</v>
      </c>
      <c r="AJ209" s="92">
        <f t="shared" si="60"/>
        <v>0</v>
      </c>
      <c r="AK209" s="92">
        <f t="shared" si="60"/>
        <v>0</v>
      </c>
      <c r="AL209" s="92">
        <f t="shared" si="60"/>
        <v>0</v>
      </c>
      <c r="AM209" s="92">
        <f t="shared" si="60"/>
        <v>0</v>
      </c>
      <c r="AN209" s="92">
        <f t="shared" si="60"/>
        <v>0</v>
      </c>
      <c r="AO209" s="92">
        <f t="shared" si="60"/>
        <v>0</v>
      </c>
      <c r="AP209" s="92">
        <f t="shared" si="60"/>
        <v>0</v>
      </c>
      <c r="AQ209" s="92">
        <f t="shared" si="60"/>
        <v>0</v>
      </c>
      <c r="AR209" s="92">
        <f t="shared" si="60"/>
        <v>0</v>
      </c>
      <c r="AS209" s="92">
        <f t="shared" si="60"/>
        <v>0</v>
      </c>
      <c r="AT209" s="92">
        <f t="shared" si="60"/>
        <v>0</v>
      </c>
      <c r="AU209" s="92">
        <f t="shared" si="60"/>
        <v>0</v>
      </c>
      <c r="AV209" s="92">
        <f t="shared" si="60"/>
        <v>0</v>
      </c>
      <c r="AW209" s="92">
        <f t="shared" si="60"/>
        <v>0</v>
      </c>
      <c r="AX209" s="92">
        <f t="shared" si="60"/>
        <v>0</v>
      </c>
      <c r="AY209" s="92">
        <f t="shared" si="60"/>
        <v>0</v>
      </c>
      <c r="AZ209" s="92">
        <f t="shared" si="60"/>
        <v>0</v>
      </c>
      <c r="BA209" s="92">
        <f t="shared" si="60"/>
        <v>0</v>
      </c>
      <c r="BB209" s="92">
        <f t="shared" si="60"/>
        <v>0</v>
      </c>
      <c r="BC209" s="92">
        <f t="shared" si="60"/>
        <v>0</v>
      </c>
      <c r="BD209" s="92">
        <f t="shared" si="60"/>
        <v>0</v>
      </c>
      <c r="BE209" s="92">
        <f t="shared" si="60"/>
        <v>0</v>
      </c>
      <c r="BF209" s="92">
        <f t="shared" si="60"/>
        <v>0</v>
      </c>
      <c r="BG209" s="92">
        <f t="shared" si="60"/>
        <v>0</v>
      </c>
      <c r="BH209" s="92">
        <f t="shared" si="60"/>
        <v>0</v>
      </c>
      <c r="BI209" s="92">
        <f t="shared" si="60"/>
        <v>0</v>
      </c>
      <c r="BJ209" s="92">
        <f t="shared" si="60"/>
        <v>0</v>
      </c>
      <c r="BK209" s="92">
        <f t="shared" si="60"/>
        <v>0</v>
      </c>
      <c r="BL209" s="92">
        <f t="shared" si="60"/>
        <v>0</v>
      </c>
      <c r="BN209" s="88"/>
    </row>
    <row r="210" spans="1:66" s="87" customFormat="1" x14ac:dyDescent="0.3">
      <c r="A210" s="91" t="s">
        <v>390</v>
      </c>
      <c r="B210" s="92">
        <f>+B188*B206</f>
        <v>0</v>
      </c>
      <c r="C210" s="92">
        <f t="shared" ref="C210:BL210" si="61">+C188*C206</f>
        <v>0</v>
      </c>
      <c r="D210" s="92">
        <f t="shared" si="61"/>
        <v>0</v>
      </c>
      <c r="E210" s="92">
        <f t="shared" si="61"/>
        <v>0</v>
      </c>
      <c r="F210" s="92">
        <f t="shared" si="61"/>
        <v>0</v>
      </c>
      <c r="G210" s="92">
        <f t="shared" si="61"/>
        <v>0</v>
      </c>
      <c r="H210" s="92">
        <f t="shared" si="61"/>
        <v>0</v>
      </c>
      <c r="I210" s="92">
        <f t="shared" si="61"/>
        <v>0</v>
      </c>
      <c r="J210" s="92">
        <f t="shared" si="61"/>
        <v>0</v>
      </c>
      <c r="K210" s="92">
        <f t="shared" si="61"/>
        <v>0</v>
      </c>
      <c r="L210" s="92">
        <f t="shared" si="61"/>
        <v>0</v>
      </c>
      <c r="M210" s="92">
        <f t="shared" si="61"/>
        <v>0</v>
      </c>
      <c r="N210" s="92">
        <f t="shared" si="61"/>
        <v>0</v>
      </c>
      <c r="O210" s="92">
        <f t="shared" si="61"/>
        <v>0</v>
      </c>
      <c r="P210" s="92">
        <f t="shared" si="61"/>
        <v>0</v>
      </c>
      <c r="Q210" s="92">
        <f t="shared" si="61"/>
        <v>0</v>
      </c>
      <c r="R210" s="92">
        <f t="shared" si="61"/>
        <v>0</v>
      </c>
      <c r="S210" s="92">
        <f t="shared" si="61"/>
        <v>0</v>
      </c>
      <c r="T210" s="92">
        <f t="shared" si="61"/>
        <v>0</v>
      </c>
      <c r="U210" s="92">
        <f t="shared" si="61"/>
        <v>0</v>
      </c>
      <c r="V210" s="92">
        <f t="shared" si="61"/>
        <v>0</v>
      </c>
      <c r="W210" s="92">
        <f t="shared" si="61"/>
        <v>0</v>
      </c>
      <c r="X210" s="92">
        <f t="shared" si="61"/>
        <v>0</v>
      </c>
      <c r="Y210" s="92">
        <f t="shared" si="61"/>
        <v>0</v>
      </c>
      <c r="Z210" s="92">
        <f t="shared" si="61"/>
        <v>0</v>
      </c>
      <c r="AA210" s="92">
        <f t="shared" si="61"/>
        <v>0</v>
      </c>
      <c r="AB210" s="92">
        <f t="shared" si="61"/>
        <v>0</v>
      </c>
      <c r="AC210" s="92">
        <f t="shared" si="61"/>
        <v>0</v>
      </c>
      <c r="AD210" s="92">
        <f t="shared" si="61"/>
        <v>0</v>
      </c>
      <c r="AE210" s="92">
        <f t="shared" si="61"/>
        <v>0</v>
      </c>
      <c r="AF210" s="92">
        <f t="shared" si="61"/>
        <v>0</v>
      </c>
      <c r="AG210" s="92">
        <f t="shared" si="61"/>
        <v>0</v>
      </c>
      <c r="AH210" s="92">
        <f t="shared" si="61"/>
        <v>0</v>
      </c>
      <c r="AI210" s="92">
        <f t="shared" si="61"/>
        <v>0</v>
      </c>
      <c r="AJ210" s="92">
        <f t="shared" si="61"/>
        <v>0</v>
      </c>
      <c r="AK210" s="92">
        <f t="shared" si="61"/>
        <v>0</v>
      </c>
      <c r="AL210" s="92">
        <f t="shared" si="61"/>
        <v>0</v>
      </c>
      <c r="AM210" s="92">
        <f t="shared" si="61"/>
        <v>0</v>
      </c>
      <c r="AN210" s="92">
        <f t="shared" si="61"/>
        <v>0</v>
      </c>
      <c r="AO210" s="92">
        <f t="shared" si="61"/>
        <v>0</v>
      </c>
      <c r="AP210" s="92">
        <f t="shared" si="61"/>
        <v>0</v>
      </c>
      <c r="AQ210" s="92">
        <f t="shared" si="61"/>
        <v>0</v>
      </c>
      <c r="AR210" s="92">
        <f t="shared" si="61"/>
        <v>0</v>
      </c>
      <c r="AS210" s="92">
        <f t="shared" si="61"/>
        <v>0</v>
      </c>
      <c r="AT210" s="92">
        <f t="shared" si="61"/>
        <v>0</v>
      </c>
      <c r="AU210" s="92">
        <f t="shared" si="61"/>
        <v>0</v>
      </c>
      <c r="AV210" s="92">
        <f t="shared" si="61"/>
        <v>0</v>
      </c>
      <c r="AW210" s="92">
        <f t="shared" si="61"/>
        <v>0</v>
      </c>
      <c r="AX210" s="92">
        <f t="shared" si="61"/>
        <v>0</v>
      </c>
      <c r="AY210" s="92">
        <f t="shared" si="61"/>
        <v>0</v>
      </c>
      <c r="AZ210" s="92">
        <f t="shared" si="61"/>
        <v>0</v>
      </c>
      <c r="BA210" s="92">
        <f t="shared" si="61"/>
        <v>0</v>
      </c>
      <c r="BB210" s="92">
        <f t="shared" si="61"/>
        <v>0</v>
      </c>
      <c r="BC210" s="92">
        <f t="shared" si="61"/>
        <v>0</v>
      </c>
      <c r="BD210" s="92">
        <f t="shared" si="61"/>
        <v>0</v>
      </c>
      <c r="BE210" s="92">
        <f t="shared" si="61"/>
        <v>0</v>
      </c>
      <c r="BF210" s="92">
        <f t="shared" si="61"/>
        <v>0</v>
      </c>
      <c r="BG210" s="92">
        <f t="shared" si="61"/>
        <v>0</v>
      </c>
      <c r="BH210" s="92">
        <f t="shared" si="61"/>
        <v>0</v>
      </c>
      <c r="BI210" s="92">
        <f t="shared" si="61"/>
        <v>0</v>
      </c>
      <c r="BJ210" s="92">
        <f t="shared" si="61"/>
        <v>0</v>
      </c>
      <c r="BK210" s="92">
        <f t="shared" si="61"/>
        <v>0</v>
      </c>
      <c r="BL210" s="92">
        <f t="shared" si="61"/>
        <v>0</v>
      </c>
      <c r="BN210" s="88"/>
    </row>
    <row r="211" spans="1:66" s="87" customFormat="1" x14ac:dyDescent="0.3">
      <c r="A211" s="89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  <c r="BF211" s="90"/>
      <c r="BG211" s="90"/>
      <c r="BH211" s="90"/>
      <c r="BI211" s="90"/>
      <c r="BJ211" s="90"/>
      <c r="BK211" s="90"/>
      <c r="BL211" s="90"/>
      <c r="BN211" s="88"/>
    </row>
    <row r="212" spans="1:66" s="87" customFormat="1" x14ac:dyDescent="0.3">
      <c r="A212" s="89"/>
      <c r="B212" s="93">
        <f t="shared" ref="B212:BL212" si="62">B129</f>
        <v>44013</v>
      </c>
      <c r="C212" s="93">
        <f t="shared" si="62"/>
        <v>44044</v>
      </c>
      <c r="D212" s="93">
        <f t="shared" si="62"/>
        <v>44075</v>
      </c>
      <c r="E212" s="93">
        <f t="shared" si="62"/>
        <v>44105</v>
      </c>
      <c r="F212" s="93">
        <f t="shared" si="62"/>
        <v>44136</v>
      </c>
      <c r="G212" s="93">
        <f t="shared" si="62"/>
        <v>44166</v>
      </c>
      <c r="H212" s="93">
        <f t="shared" si="62"/>
        <v>44197</v>
      </c>
      <c r="I212" s="93">
        <f t="shared" si="62"/>
        <v>44228</v>
      </c>
      <c r="J212" s="93">
        <f t="shared" si="62"/>
        <v>44256</v>
      </c>
      <c r="K212" s="93">
        <f t="shared" si="62"/>
        <v>44287</v>
      </c>
      <c r="L212" s="93">
        <f t="shared" si="62"/>
        <v>44317</v>
      </c>
      <c r="M212" s="93">
        <f t="shared" si="62"/>
        <v>44348</v>
      </c>
      <c r="N212" s="93">
        <f t="shared" si="62"/>
        <v>44378</v>
      </c>
      <c r="O212" s="93">
        <f t="shared" si="62"/>
        <v>44409</v>
      </c>
      <c r="P212" s="93">
        <f t="shared" si="62"/>
        <v>44440</v>
      </c>
      <c r="Q212" s="93">
        <f t="shared" si="62"/>
        <v>44470</v>
      </c>
      <c r="R212" s="93">
        <f t="shared" si="62"/>
        <v>44501</v>
      </c>
      <c r="S212" s="93">
        <f t="shared" si="62"/>
        <v>44531</v>
      </c>
      <c r="T212" s="93">
        <f t="shared" si="62"/>
        <v>44562</v>
      </c>
      <c r="U212" s="93">
        <f t="shared" si="62"/>
        <v>44593</v>
      </c>
      <c r="V212" s="93">
        <f t="shared" si="62"/>
        <v>44621</v>
      </c>
      <c r="W212" s="93">
        <f t="shared" si="62"/>
        <v>44652</v>
      </c>
      <c r="X212" s="93">
        <f t="shared" si="62"/>
        <v>44682</v>
      </c>
      <c r="Y212" s="93">
        <f t="shared" si="62"/>
        <v>44713</v>
      </c>
      <c r="Z212" s="93">
        <f t="shared" si="62"/>
        <v>44743</v>
      </c>
      <c r="AA212" s="93">
        <f t="shared" si="62"/>
        <v>44774</v>
      </c>
      <c r="AB212" s="93">
        <f t="shared" si="62"/>
        <v>44805</v>
      </c>
      <c r="AC212" s="93">
        <f t="shared" si="62"/>
        <v>44835</v>
      </c>
      <c r="AD212" s="93">
        <f t="shared" si="62"/>
        <v>44866</v>
      </c>
      <c r="AE212" s="93">
        <f t="shared" si="62"/>
        <v>44896</v>
      </c>
      <c r="AF212" s="93">
        <f t="shared" si="62"/>
        <v>44927</v>
      </c>
      <c r="AG212" s="93">
        <f t="shared" si="62"/>
        <v>44958</v>
      </c>
      <c r="AH212" s="93">
        <f t="shared" si="62"/>
        <v>44986</v>
      </c>
      <c r="AI212" s="93">
        <f t="shared" si="62"/>
        <v>45017</v>
      </c>
      <c r="AJ212" s="93">
        <f t="shared" si="62"/>
        <v>45047</v>
      </c>
      <c r="AK212" s="93">
        <f t="shared" si="62"/>
        <v>45078</v>
      </c>
      <c r="AL212" s="93">
        <f t="shared" si="62"/>
        <v>45108</v>
      </c>
      <c r="AM212" s="93">
        <f t="shared" si="62"/>
        <v>45139</v>
      </c>
      <c r="AN212" s="93">
        <f t="shared" si="62"/>
        <v>45170</v>
      </c>
      <c r="AO212" s="93">
        <f t="shared" si="62"/>
        <v>45200</v>
      </c>
      <c r="AP212" s="93">
        <f t="shared" si="62"/>
        <v>45231</v>
      </c>
      <c r="AQ212" s="93">
        <f t="shared" si="62"/>
        <v>45261</v>
      </c>
      <c r="AR212" s="93">
        <f t="shared" si="62"/>
        <v>45292</v>
      </c>
      <c r="AS212" s="93">
        <f t="shared" si="62"/>
        <v>45323</v>
      </c>
      <c r="AT212" s="93">
        <f t="shared" si="62"/>
        <v>45352</v>
      </c>
      <c r="AU212" s="93">
        <f t="shared" si="62"/>
        <v>45383</v>
      </c>
      <c r="AV212" s="93">
        <f t="shared" si="62"/>
        <v>45413</v>
      </c>
      <c r="AW212" s="93">
        <f t="shared" si="62"/>
        <v>45444</v>
      </c>
      <c r="AX212" s="93">
        <f t="shared" si="62"/>
        <v>45474</v>
      </c>
      <c r="AY212" s="93">
        <f t="shared" si="62"/>
        <v>45505</v>
      </c>
      <c r="AZ212" s="93">
        <f t="shared" si="62"/>
        <v>45536</v>
      </c>
      <c r="BA212" s="93">
        <f t="shared" si="62"/>
        <v>45566</v>
      </c>
      <c r="BB212" s="93">
        <f t="shared" si="62"/>
        <v>45597</v>
      </c>
      <c r="BC212" s="93">
        <f t="shared" si="62"/>
        <v>45627</v>
      </c>
      <c r="BD212" s="93">
        <f t="shared" si="62"/>
        <v>45658</v>
      </c>
      <c r="BE212" s="93">
        <f t="shared" si="62"/>
        <v>45689</v>
      </c>
      <c r="BF212" s="93">
        <f t="shared" si="62"/>
        <v>45717</v>
      </c>
      <c r="BG212" s="93">
        <f t="shared" si="62"/>
        <v>45748</v>
      </c>
      <c r="BH212" s="93">
        <f t="shared" si="62"/>
        <v>45778</v>
      </c>
      <c r="BI212" s="93">
        <f t="shared" si="62"/>
        <v>45809</v>
      </c>
      <c r="BJ212" s="93">
        <f t="shared" si="62"/>
        <v>45839</v>
      </c>
      <c r="BK212" s="93">
        <f t="shared" si="62"/>
        <v>45870</v>
      </c>
      <c r="BL212" s="93">
        <f t="shared" si="62"/>
        <v>45901</v>
      </c>
      <c r="BN212" s="88"/>
    </row>
    <row r="213" spans="1:66" s="87" customFormat="1" x14ac:dyDescent="0.3">
      <c r="A213" s="91" t="s">
        <v>387</v>
      </c>
      <c r="B213" s="94">
        <f>+B139*B206</f>
        <v>0</v>
      </c>
      <c r="C213" s="94">
        <f t="shared" ref="C213:BL213" si="63">+C139*C206</f>
        <v>0</v>
      </c>
      <c r="D213" s="94">
        <f t="shared" si="63"/>
        <v>0</v>
      </c>
      <c r="E213" s="94">
        <f t="shared" si="63"/>
        <v>0</v>
      </c>
      <c r="F213" s="94">
        <f t="shared" si="63"/>
        <v>0</v>
      </c>
      <c r="G213" s="94">
        <f t="shared" si="63"/>
        <v>0</v>
      </c>
      <c r="H213" s="94">
        <f t="shared" si="63"/>
        <v>0</v>
      </c>
      <c r="I213" s="94">
        <f t="shared" si="63"/>
        <v>0</v>
      </c>
      <c r="J213" s="94">
        <f t="shared" si="63"/>
        <v>0</v>
      </c>
      <c r="K213" s="94">
        <f t="shared" si="63"/>
        <v>0</v>
      </c>
      <c r="L213" s="94">
        <f t="shared" si="63"/>
        <v>0</v>
      </c>
      <c r="M213" s="94">
        <f t="shared" si="63"/>
        <v>0</v>
      </c>
      <c r="N213" s="94">
        <f t="shared" si="63"/>
        <v>0</v>
      </c>
      <c r="O213" s="94">
        <f t="shared" si="63"/>
        <v>0</v>
      </c>
      <c r="P213" s="94">
        <f t="shared" si="63"/>
        <v>0</v>
      </c>
      <c r="Q213" s="94">
        <f t="shared" si="63"/>
        <v>0</v>
      </c>
      <c r="R213" s="94">
        <f t="shared" si="63"/>
        <v>0</v>
      </c>
      <c r="S213" s="94">
        <f t="shared" si="63"/>
        <v>0</v>
      </c>
      <c r="T213" s="94">
        <f t="shared" si="63"/>
        <v>0</v>
      </c>
      <c r="U213" s="94">
        <f t="shared" si="63"/>
        <v>0</v>
      </c>
      <c r="V213" s="94">
        <f t="shared" si="63"/>
        <v>0</v>
      </c>
      <c r="W213" s="94">
        <f t="shared" si="63"/>
        <v>0</v>
      </c>
      <c r="X213" s="94">
        <f t="shared" si="63"/>
        <v>0</v>
      </c>
      <c r="Y213" s="94">
        <f t="shared" si="63"/>
        <v>0</v>
      </c>
      <c r="Z213" s="94">
        <f t="shared" si="63"/>
        <v>0</v>
      </c>
      <c r="AA213" s="94">
        <f t="shared" si="63"/>
        <v>0</v>
      </c>
      <c r="AB213" s="94">
        <f t="shared" si="63"/>
        <v>0</v>
      </c>
      <c r="AC213" s="94">
        <f t="shared" si="63"/>
        <v>0</v>
      </c>
      <c r="AD213" s="94">
        <f t="shared" si="63"/>
        <v>0</v>
      </c>
      <c r="AE213" s="94">
        <f t="shared" si="63"/>
        <v>0</v>
      </c>
      <c r="AF213" s="94">
        <f t="shared" si="63"/>
        <v>0</v>
      </c>
      <c r="AG213" s="94">
        <f t="shared" si="63"/>
        <v>0</v>
      </c>
      <c r="AH213" s="94">
        <f t="shared" si="63"/>
        <v>0</v>
      </c>
      <c r="AI213" s="94">
        <f t="shared" si="63"/>
        <v>0</v>
      </c>
      <c r="AJ213" s="94">
        <f t="shared" si="63"/>
        <v>0</v>
      </c>
      <c r="AK213" s="94">
        <f t="shared" si="63"/>
        <v>0</v>
      </c>
      <c r="AL213" s="94">
        <f t="shared" si="63"/>
        <v>0</v>
      </c>
      <c r="AM213" s="94">
        <f t="shared" si="63"/>
        <v>0</v>
      </c>
      <c r="AN213" s="94">
        <f t="shared" si="63"/>
        <v>0</v>
      </c>
      <c r="AO213" s="94">
        <f t="shared" si="63"/>
        <v>0</v>
      </c>
      <c r="AP213" s="94">
        <f t="shared" si="63"/>
        <v>0</v>
      </c>
      <c r="AQ213" s="94">
        <f t="shared" si="63"/>
        <v>0</v>
      </c>
      <c r="AR213" s="94">
        <f t="shared" si="63"/>
        <v>0</v>
      </c>
      <c r="AS213" s="94">
        <f t="shared" si="63"/>
        <v>0</v>
      </c>
      <c r="AT213" s="94">
        <f t="shared" si="63"/>
        <v>0</v>
      </c>
      <c r="AU213" s="94">
        <f t="shared" si="63"/>
        <v>0</v>
      </c>
      <c r="AV213" s="94">
        <f t="shared" si="63"/>
        <v>0</v>
      </c>
      <c r="AW213" s="94">
        <f t="shared" si="63"/>
        <v>0</v>
      </c>
      <c r="AX213" s="94">
        <f t="shared" si="63"/>
        <v>0</v>
      </c>
      <c r="AY213" s="94">
        <f t="shared" si="63"/>
        <v>0</v>
      </c>
      <c r="AZ213" s="94">
        <f t="shared" si="63"/>
        <v>0</v>
      </c>
      <c r="BA213" s="94">
        <f t="shared" si="63"/>
        <v>0</v>
      </c>
      <c r="BB213" s="94">
        <f t="shared" si="63"/>
        <v>0</v>
      </c>
      <c r="BC213" s="94">
        <f t="shared" si="63"/>
        <v>0</v>
      </c>
      <c r="BD213" s="94">
        <f t="shared" si="63"/>
        <v>0</v>
      </c>
      <c r="BE213" s="94">
        <f t="shared" si="63"/>
        <v>0</v>
      </c>
      <c r="BF213" s="94">
        <f t="shared" si="63"/>
        <v>0</v>
      </c>
      <c r="BG213" s="94">
        <f t="shared" si="63"/>
        <v>0</v>
      </c>
      <c r="BH213" s="94">
        <f t="shared" si="63"/>
        <v>0</v>
      </c>
      <c r="BI213" s="94">
        <f t="shared" si="63"/>
        <v>0</v>
      </c>
      <c r="BJ213" s="94">
        <f t="shared" si="63"/>
        <v>0</v>
      </c>
      <c r="BK213" s="94">
        <f t="shared" si="63"/>
        <v>0</v>
      </c>
      <c r="BL213" s="94">
        <f t="shared" si="63"/>
        <v>0</v>
      </c>
      <c r="BN213" s="88"/>
    </row>
    <row r="214" spans="1:66" s="87" customFormat="1" x14ac:dyDescent="0.3">
      <c r="A214" s="91" t="s">
        <v>388</v>
      </c>
      <c r="B214" s="94">
        <f>+B155*B206</f>
        <v>0</v>
      </c>
      <c r="C214" s="94">
        <f t="shared" ref="C214:BL214" si="64">+C155*C206</f>
        <v>0</v>
      </c>
      <c r="D214" s="94">
        <f t="shared" si="64"/>
        <v>0</v>
      </c>
      <c r="E214" s="94">
        <f t="shared" si="64"/>
        <v>0</v>
      </c>
      <c r="F214" s="94">
        <f t="shared" si="64"/>
        <v>0</v>
      </c>
      <c r="G214" s="94">
        <f t="shared" si="64"/>
        <v>0</v>
      </c>
      <c r="H214" s="94">
        <f t="shared" si="64"/>
        <v>0</v>
      </c>
      <c r="I214" s="94">
        <f t="shared" si="64"/>
        <v>0</v>
      </c>
      <c r="J214" s="94">
        <f t="shared" si="64"/>
        <v>0</v>
      </c>
      <c r="K214" s="94">
        <f t="shared" si="64"/>
        <v>0</v>
      </c>
      <c r="L214" s="94">
        <f t="shared" si="64"/>
        <v>0</v>
      </c>
      <c r="M214" s="94">
        <f t="shared" si="64"/>
        <v>0</v>
      </c>
      <c r="N214" s="94">
        <f t="shared" si="64"/>
        <v>0</v>
      </c>
      <c r="O214" s="94">
        <f t="shared" si="64"/>
        <v>0</v>
      </c>
      <c r="P214" s="94">
        <f t="shared" si="64"/>
        <v>0</v>
      </c>
      <c r="Q214" s="94">
        <f t="shared" si="64"/>
        <v>0</v>
      </c>
      <c r="R214" s="94">
        <f t="shared" si="64"/>
        <v>0</v>
      </c>
      <c r="S214" s="94">
        <f t="shared" si="64"/>
        <v>0</v>
      </c>
      <c r="T214" s="94">
        <f t="shared" si="64"/>
        <v>0</v>
      </c>
      <c r="U214" s="94">
        <f t="shared" si="64"/>
        <v>0</v>
      </c>
      <c r="V214" s="94">
        <f t="shared" si="64"/>
        <v>0</v>
      </c>
      <c r="W214" s="94">
        <f t="shared" si="64"/>
        <v>0</v>
      </c>
      <c r="X214" s="94">
        <f t="shared" si="64"/>
        <v>0</v>
      </c>
      <c r="Y214" s="94">
        <f t="shared" si="64"/>
        <v>0</v>
      </c>
      <c r="Z214" s="94">
        <f t="shared" si="64"/>
        <v>0</v>
      </c>
      <c r="AA214" s="94">
        <f t="shared" si="64"/>
        <v>0</v>
      </c>
      <c r="AB214" s="94">
        <f t="shared" si="64"/>
        <v>0</v>
      </c>
      <c r="AC214" s="94">
        <f t="shared" si="64"/>
        <v>0</v>
      </c>
      <c r="AD214" s="94">
        <f t="shared" si="64"/>
        <v>0</v>
      </c>
      <c r="AE214" s="94">
        <f t="shared" si="64"/>
        <v>0</v>
      </c>
      <c r="AF214" s="94">
        <f t="shared" si="64"/>
        <v>0</v>
      </c>
      <c r="AG214" s="94">
        <f t="shared" si="64"/>
        <v>0</v>
      </c>
      <c r="AH214" s="94">
        <f t="shared" si="64"/>
        <v>0</v>
      </c>
      <c r="AI214" s="94">
        <f t="shared" si="64"/>
        <v>0</v>
      </c>
      <c r="AJ214" s="94">
        <f t="shared" si="64"/>
        <v>0</v>
      </c>
      <c r="AK214" s="94">
        <f t="shared" si="64"/>
        <v>0</v>
      </c>
      <c r="AL214" s="94">
        <f t="shared" si="64"/>
        <v>0</v>
      </c>
      <c r="AM214" s="94">
        <f t="shared" si="64"/>
        <v>0</v>
      </c>
      <c r="AN214" s="94">
        <f t="shared" si="64"/>
        <v>0</v>
      </c>
      <c r="AO214" s="94">
        <f t="shared" si="64"/>
        <v>0</v>
      </c>
      <c r="AP214" s="94">
        <f t="shared" si="64"/>
        <v>0</v>
      </c>
      <c r="AQ214" s="94">
        <f t="shared" si="64"/>
        <v>0</v>
      </c>
      <c r="AR214" s="94">
        <f t="shared" si="64"/>
        <v>0</v>
      </c>
      <c r="AS214" s="94">
        <f t="shared" si="64"/>
        <v>0</v>
      </c>
      <c r="AT214" s="94">
        <f t="shared" si="64"/>
        <v>0</v>
      </c>
      <c r="AU214" s="94">
        <f t="shared" si="64"/>
        <v>0</v>
      </c>
      <c r="AV214" s="94">
        <f t="shared" si="64"/>
        <v>0</v>
      </c>
      <c r="AW214" s="94">
        <f t="shared" si="64"/>
        <v>0</v>
      </c>
      <c r="AX214" s="94">
        <f t="shared" si="64"/>
        <v>0</v>
      </c>
      <c r="AY214" s="94">
        <f t="shared" si="64"/>
        <v>0</v>
      </c>
      <c r="AZ214" s="94">
        <f t="shared" si="64"/>
        <v>0</v>
      </c>
      <c r="BA214" s="94">
        <f t="shared" si="64"/>
        <v>0</v>
      </c>
      <c r="BB214" s="94">
        <f t="shared" si="64"/>
        <v>0</v>
      </c>
      <c r="BC214" s="94">
        <f t="shared" si="64"/>
        <v>0</v>
      </c>
      <c r="BD214" s="94">
        <f t="shared" si="64"/>
        <v>0</v>
      </c>
      <c r="BE214" s="94">
        <f t="shared" si="64"/>
        <v>0</v>
      </c>
      <c r="BF214" s="94">
        <f t="shared" si="64"/>
        <v>0</v>
      </c>
      <c r="BG214" s="94">
        <f t="shared" si="64"/>
        <v>0</v>
      </c>
      <c r="BH214" s="94">
        <f t="shared" si="64"/>
        <v>0</v>
      </c>
      <c r="BI214" s="94">
        <f t="shared" si="64"/>
        <v>0</v>
      </c>
      <c r="BJ214" s="94">
        <f t="shared" si="64"/>
        <v>0</v>
      </c>
      <c r="BK214" s="94">
        <f t="shared" si="64"/>
        <v>0</v>
      </c>
      <c r="BL214" s="94">
        <f t="shared" si="64"/>
        <v>0</v>
      </c>
      <c r="BN214" s="88"/>
    </row>
    <row r="215" spans="1:66" s="87" customFormat="1" x14ac:dyDescent="0.3">
      <c r="A215" s="91" t="s">
        <v>389</v>
      </c>
      <c r="B215" s="94">
        <f>+B171*B206</f>
        <v>0</v>
      </c>
      <c r="C215" s="94">
        <f t="shared" ref="C215:BL215" si="65">+C171*C206</f>
        <v>0</v>
      </c>
      <c r="D215" s="94">
        <f t="shared" si="65"/>
        <v>0</v>
      </c>
      <c r="E215" s="94">
        <f t="shared" si="65"/>
        <v>0</v>
      </c>
      <c r="F215" s="94">
        <f t="shared" si="65"/>
        <v>0</v>
      </c>
      <c r="G215" s="94">
        <f t="shared" si="65"/>
        <v>0</v>
      </c>
      <c r="H215" s="94">
        <f t="shared" si="65"/>
        <v>0</v>
      </c>
      <c r="I215" s="94">
        <f t="shared" si="65"/>
        <v>0</v>
      </c>
      <c r="J215" s="94">
        <f t="shared" si="65"/>
        <v>0</v>
      </c>
      <c r="K215" s="94">
        <f t="shared" si="65"/>
        <v>0</v>
      </c>
      <c r="L215" s="94">
        <f t="shared" si="65"/>
        <v>0</v>
      </c>
      <c r="M215" s="94">
        <f t="shared" si="65"/>
        <v>0</v>
      </c>
      <c r="N215" s="94">
        <f t="shared" si="65"/>
        <v>0</v>
      </c>
      <c r="O215" s="94">
        <f t="shared" si="65"/>
        <v>0</v>
      </c>
      <c r="P215" s="94">
        <f t="shared" si="65"/>
        <v>0</v>
      </c>
      <c r="Q215" s="94">
        <f t="shared" si="65"/>
        <v>0</v>
      </c>
      <c r="R215" s="94">
        <f t="shared" si="65"/>
        <v>0</v>
      </c>
      <c r="S215" s="94">
        <f t="shared" si="65"/>
        <v>0</v>
      </c>
      <c r="T215" s="94">
        <f t="shared" si="65"/>
        <v>0</v>
      </c>
      <c r="U215" s="94">
        <f t="shared" si="65"/>
        <v>0</v>
      </c>
      <c r="V215" s="94">
        <f t="shared" si="65"/>
        <v>0</v>
      </c>
      <c r="W215" s="94">
        <f t="shared" si="65"/>
        <v>0</v>
      </c>
      <c r="X215" s="94">
        <f t="shared" si="65"/>
        <v>0</v>
      </c>
      <c r="Y215" s="94">
        <f t="shared" si="65"/>
        <v>0</v>
      </c>
      <c r="Z215" s="94">
        <f t="shared" si="65"/>
        <v>0</v>
      </c>
      <c r="AA215" s="94">
        <f t="shared" si="65"/>
        <v>0</v>
      </c>
      <c r="AB215" s="94">
        <f t="shared" si="65"/>
        <v>0</v>
      </c>
      <c r="AC215" s="94">
        <f t="shared" si="65"/>
        <v>0</v>
      </c>
      <c r="AD215" s="94">
        <f t="shared" si="65"/>
        <v>0</v>
      </c>
      <c r="AE215" s="94">
        <f t="shared" si="65"/>
        <v>0</v>
      </c>
      <c r="AF215" s="94">
        <f t="shared" si="65"/>
        <v>0</v>
      </c>
      <c r="AG215" s="94">
        <f t="shared" si="65"/>
        <v>0</v>
      </c>
      <c r="AH215" s="94">
        <f t="shared" si="65"/>
        <v>0</v>
      </c>
      <c r="AI215" s="94">
        <f t="shared" si="65"/>
        <v>0</v>
      </c>
      <c r="AJ215" s="94">
        <f t="shared" si="65"/>
        <v>0</v>
      </c>
      <c r="AK215" s="94">
        <f t="shared" si="65"/>
        <v>0</v>
      </c>
      <c r="AL215" s="94">
        <f t="shared" si="65"/>
        <v>0</v>
      </c>
      <c r="AM215" s="94">
        <f t="shared" si="65"/>
        <v>0</v>
      </c>
      <c r="AN215" s="94">
        <f t="shared" si="65"/>
        <v>0</v>
      </c>
      <c r="AO215" s="94">
        <f t="shared" si="65"/>
        <v>0</v>
      </c>
      <c r="AP215" s="94">
        <f t="shared" si="65"/>
        <v>0</v>
      </c>
      <c r="AQ215" s="94">
        <f t="shared" si="65"/>
        <v>0</v>
      </c>
      <c r="AR215" s="94">
        <f t="shared" si="65"/>
        <v>0</v>
      </c>
      <c r="AS215" s="94">
        <f t="shared" si="65"/>
        <v>0</v>
      </c>
      <c r="AT215" s="94">
        <f t="shared" si="65"/>
        <v>0</v>
      </c>
      <c r="AU215" s="94">
        <f t="shared" si="65"/>
        <v>0</v>
      </c>
      <c r="AV215" s="94">
        <f t="shared" si="65"/>
        <v>0</v>
      </c>
      <c r="AW215" s="94">
        <f t="shared" si="65"/>
        <v>0</v>
      </c>
      <c r="AX215" s="94">
        <f t="shared" si="65"/>
        <v>0</v>
      </c>
      <c r="AY215" s="94">
        <f t="shared" si="65"/>
        <v>0</v>
      </c>
      <c r="AZ215" s="94">
        <f t="shared" si="65"/>
        <v>0</v>
      </c>
      <c r="BA215" s="94">
        <f t="shared" si="65"/>
        <v>0</v>
      </c>
      <c r="BB215" s="94">
        <f t="shared" si="65"/>
        <v>0</v>
      </c>
      <c r="BC215" s="94">
        <f t="shared" si="65"/>
        <v>0</v>
      </c>
      <c r="BD215" s="94">
        <f t="shared" si="65"/>
        <v>0</v>
      </c>
      <c r="BE215" s="94">
        <f t="shared" si="65"/>
        <v>0</v>
      </c>
      <c r="BF215" s="94">
        <f t="shared" si="65"/>
        <v>0</v>
      </c>
      <c r="BG215" s="94">
        <f t="shared" si="65"/>
        <v>0</v>
      </c>
      <c r="BH215" s="94">
        <f t="shared" si="65"/>
        <v>0</v>
      </c>
      <c r="BI215" s="94">
        <f t="shared" si="65"/>
        <v>0</v>
      </c>
      <c r="BJ215" s="94">
        <f t="shared" si="65"/>
        <v>0</v>
      </c>
      <c r="BK215" s="94">
        <f t="shared" si="65"/>
        <v>0</v>
      </c>
      <c r="BL215" s="94">
        <f t="shared" si="65"/>
        <v>0</v>
      </c>
      <c r="BN215" s="88"/>
    </row>
    <row r="216" spans="1:66" s="87" customFormat="1" x14ac:dyDescent="0.3">
      <c r="A216" s="91" t="s">
        <v>390</v>
      </c>
      <c r="B216" s="92">
        <f>B185*B206</f>
        <v>0</v>
      </c>
      <c r="C216" s="92">
        <f t="shared" ref="C216:BL216" si="66">C185*C206</f>
        <v>0</v>
      </c>
      <c r="D216" s="92">
        <f t="shared" si="66"/>
        <v>0</v>
      </c>
      <c r="E216" s="92">
        <f t="shared" si="66"/>
        <v>0</v>
      </c>
      <c r="F216" s="92">
        <f t="shared" si="66"/>
        <v>0</v>
      </c>
      <c r="G216" s="92">
        <f t="shared" si="66"/>
        <v>0</v>
      </c>
      <c r="H216" s="92">
        <f t="shared" si="66"/>
        <v>0</v>
      </c>
      <c r="I216" s="92">
        <f t="shared" si="66"/>
        <v>0</v>
      </c>
      <c r="J216" s="92">
        <f t="shared" si="66"/>
        <v>0</v>
      </c>
      <c r="K216" s="92">
        <f t="shared" si="66"/>
        <v>0</v>
      </c>
      <c r="L216" s="92">
        <f t="shared" si="66"/>
        <v>0</v>
      </c>
      <c r="M216" s="92">
        <f t="shared" si="66"/>
        <v>0</v>
      </c>
      <c r="N216" s="92">
        <f t="shared" si="66"/>
        <v>0</v>
      </c>
      <c r="O216" s="92">
        <f t="shared" si="66"/>
        <v>0</v>
      </c>
      <c r="P216" s="92">
        <f t="shared" si="66"/>
        <v>0</v>
      </c>
      <c r="Q216" s="92">
        <f t="shared" si="66"/>
        <v>0</v>
      </c>
      <c r="R216" s="92">
        <f t="shared" si="66"/>
        <v>0</v>
      </c>
      <c r="S216" s="94">
        <f t="shared" si="66"/>
        <v>0</v>
      </c>
      <c r="T216" s="92">
        <f t="shared" si="66"/>
        <v>0</v>
      </c>
      <c r="U216" s="92">
        <f t="shared" si="66"/>
        <v>0</v>
      </c>
      <c r="V216" s="92">
        <f t="shared" si="66"/>
        <v>0</v>
      </c>
      <c r="W216" s="92">
        <f t="shared" si="66"/>
        <v>0</v>
      </c>
      <c r="X216" s="92">
        <f t="shared" si="66"/>
        <v>0</v>
      </c>
      <c r="Y216" s="92">
        <f t="shared" si="66"/>
        <v>0</v>
      </c>
      <c r="Z216" s="92">
        <f t="shared" si="66"/>
        <v>0</v>
      </c>
      <c r="AA216" s="92">
        <f t="shared" si="66"/>
        <v>0</v>
      </c>
      <c r="AB216" s="92">
        <f t="shared" si="66"/>
        <v>0</v>
      </c>
      <c r="AC216" s="92">
        <f t="shared" si="66"/>
        <v>0</v>
      </c>
      <c r="AD216" s="92">
        <f t="shared" si="66"/>
        <v>0</v>
      </c>
      <c r="AE216" s="92">
        <f t="shared" si="66"/>
        <v>0</v>
      </c>
      <c r="AF216" s="92">
        <f t="shared" si="66"/>
        <v>0</v>
      </c>
      <c r="AG216" s="92">
        <f t="shared" si="66"/>
        <v>0</v>
      </c>
      <c r="AH216" s="92">
        <f t="shared" si="66"/>
        <v>0</v>
      </c>
      <c r="AI216" s="92">
        <f t="shared" si="66"/>
        <v>0</v>
      </c>
      <c r="AJ216" s="92">
        <f t="shared" si="66"/>
        <v>0</v>
      </c>
      <c r="AK216" s="92">
        <f t="shared" si="66"/>
        <v>0</v>
      </c>
      <c r="AL216" s="92">
        <f t="shared" si="66"/>
        <v>0</v>
      </c>
      <c r="AM216" s="92">
        <f t="shared" si="66"/>
        <v>0</v>
      </c>
      <c r="AN216" s="92">
        <f t="shared" si="66"/>
        <v>0</v>
      </c>
      <c r="AO216" s="92">
        <f t="shared" si="66"/>
        <v>0</v>
      </c>
      <c r="AP216" s="92">
        <f t="shared" si="66"/>
        <v>0</v>
      </c>
      <c r="AQ216" s="92">
        <f t="shared" si="66"/>
        <v>0</v>
      </c>
      <c r="AR216" s="92">
        <f t="shared" si="66"/>
        <v>0</v>
      </c>
      <c r="AS216" s="92">
        <f t="shared" si="66"/>
        <v>0</v>
      </c>
      <c r="AT216" s="92">
        <f t="shared" si="66"/>
        <v>0</v>
      </c>
      <c r="AU216" s="92">
        <f t="shared" si="66"/>
        <v>0</v>
      </c>
      <c r="AV216" s="92">
        <f t="shared" si="66"/>
        <v>0</v>
      </c>
      <c r="AW216" s="92">
        <f t="shared" si="66"/>
        <v>0</v>
      </c>
      <c r="AX216" s="92">
        <f t="shared" si="66"/>
        <v>0</v>
      </c>
      <c r="AY216" s="92">
        <f t="shared" si="66"/>
        <v>0</v>
      </c>
      <c r="AZ216" s="92">
        <f t="shared" si="66"/>
        <v>0</v>
      </c>
      <c r="BA216" s="92">
        <f t="shared" si="66"/>
        <v>0</v>
      </c>
      <c r="BB216" s="92">
        <f t="shared" si="66"/>
        <v>0</v>
      </c>
      <c r="BC216" s="92">
        <f t="shared" si="66"/>
        <v>0</v>
      </c>
      <c r="BD216" s="92">
        <f t="shared" si="66"/>
        <v>0</v>
      </c>
      <c r="BE216" s="92">
        <f t="shared" si="66"/>
        <v>0</v>
      </c>
      <c r="BF216" s="92">
        <f t="shared" si="66"/>
        <v>0</v>
      </c>
      <c r="BG216" s="92">
        <f t="shared" si="66"/>
        <v>0</v>
      </c>
      <c r="BH216" s="92">
        <f t="shared" si="66"/>
        <v>0</v>
      </c>
      <c r="BI216" s="92">
        <f t="shared" si="66"/>
        <v>0</v>
      </c>
      <c r="BJ216" s="92">
        <f t="shared" si="66"/>
        <v>0</v>
      </c>
      <c r="BK216" s="92">
        <f t="shared" si="66"/>
        <v>0</v>
      </c>
      <c r="BL216" s="92">
        <f t="shared" si="66"/>
        <v>0</v>
      </c>
      <c r="BN216" s="88"/>
    </row>
    <row r="217" spans="1:66" s="87" customFormat="1" x14ac:dyDescent="0.3">
      <c r="A217" s="89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0"/>
      <c r="BB217" s="90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N217" s="88"/>
    </row>
    <row r="218" spans="1:66" s="87" customFormat="1" x14ac:dyDescent="0.3">
      <c r="A218" s="89"/>
      <c r="B218" s="93">
        <f t="shared" ref="B218:BL218" si="67">B129</f>
        <v>44013</v>
      </c>
      <c r="C218" s="93">
        <f t="shared" si="67"/>
        <v>44044</v>
      </c>
      <c r="D218" s="93">
        <f t="shared" si="67"/>
        <v>44075</v>
      </c>
      <c r="E218" s="93">
        <f t="shared" si="67"/>
        <v>44105</v>
      </c>
      <c r="F218" s="93">
        <f t="shared" si="67"/>
        <v>44136</v>
      </c>
      <c r="G218" s="93">
        <f t="shared" si="67"/>
        <v>44166</v>
      </c>
      <c r="H218" s="93">
        <f t="shared" si="67"/>
        <v>44197</v>
      </c>
      <c r="I218" s="93">
        <f t="shared" si="67"/>
        <v>44228</v>
      </c>
      <c r="J218" s="93">
        <f t="shared" si="67"/>
        <v>44256</v>
      </c>
      <c r="K218" s="93">
        <f t="shared" si="67"/>
        <v>44287</v>
      </c>
      <c r="L218" s="93">
        <f t="shared" si="67"/>
        <v>44317</v>
      </c>
      <c r="M218" s="93">
        <f t="shared" si="67"/>
        <v>44348</v>
      </c>
      <c r="N218" s="93">
        <f t="shared" si="67"/>
        <v>44378</v>
      </c>
      <c r="O218" s="93">
        <f t="shared" si="67"/>
        <v>44409</v>
      </c>
      <c r="P218" s="93">
        <f t="shared" si="67"/>
        <v>44440</v>
      </c>
      <c r="Q218" s="93">
        <f t="shared" si="67"/>
        <v>44470</v>
      </c>
      <c r="R218" s="93">
        <f t="shared" si="67"/>
        <v>44501</v>
      </c>
      <c r="S218" s="93">
        <f t="shared" si="67"/>
        <v>44531</v>
      </c>
      <c r="T218" s="93">
        <f t="shared" si="67"/>
        <v>44562</v>
      </c>
      <c r="U218" s="93">
        <f t="shared" si="67"/>
        <v>44593</v>
      </c>
      <c r="V218" s="93">
        <f t="shared" si="67"/>
        <v>44621</v>
      </c>
      <c r="W218" s="93">
        <f t="shared" si="67"/>
        <v>44652</v>
      </c>
      <c r="X218" s="93">
        <f t="shared" si="67"/>
        <v>44682</v>
      </c>
      <c r="Y218" s="93">
        <f t="shared" si="67"/>
        <v>44713</v>
      </c>
      <c r="Z218" s="93">
        <f t="shared" si="67"/>
        <v>44743</v>
      </c>
      <c r="AA218" s="93">
        <f t="shared" si="67"/>
        <v>44774</v>
      </c>
      <c r="AB218" s="93">
        <f t="shared" si="67"/>
        <v>44805</v>
      </c>
      <c r="AC218" s="93">
        <f t="shared" si="67"/>
        <v>44835</v>
      </c>
      <c r="AD218" s="93">
        <f t="shared" si="67"/>
        <v>44866</v>
      </c>
      <c r="AE218" s="93">
        <f t="shared" si="67"/>
        <v>44896</v>
      </c>
      <c r="AF218" s="93">
        <f t="shared" si="67"/>
        <v>44927</v>
      </c>
      <c r="AG218" s="93">
        <f t="shared" si="67"/>
        <v>44958</v>
      </c>
      <c r="AH218" s="93">
        <f t="shared" si="67"/>
        <v>44986</v>
      </c>
      <c r="AI218" s="93">
        <f t="shared" si="67"/>
        <v>45017</v>
      </c>
      <c r="AJ218" s="93">
        <f t="shared" si="67"/>
        <v>45047</v>
      </c>
      <c r="AK218" s="93">
        <f t="shared" si="67"/>
        <v>45078</v>
      </c>
      <c r="AL218" s="93">
        <f t="shared" si="67"/>
        <v>45108</v>
      </c>
      <c r="AM218" s="93">
        <f t="shared" si="67"/>
        <v>45139</v>
      </c>
      <c r="AN218" s="93">
        <f t="shared" si="67"/>
        <v>45170</v>
      </c>
      <c r="AO218" s="93">
        <f t="shared" si="67"/>
        <v>45200</v>
      </c>
      <c r="AP218" s="93">
        <f t="shared" si="67"/>
        <v>45231</v>
      </c>
      <c r="AQ218" s="93">
        <f t="shared" si="67"/>
        <v>45261</v>
      </c>
      <c r="AR218" s="93">
        <f t="shared" si="67"/>
        <v>45292</v>
      </c>
      <c r="AS218" s="93">
        <f t="shared" si="67"/>
        <v>45323</v>
      </c>
      <c r="AT218" s="93">
        <f t="shared" si="67"/>
        <v>45352</v>
      </c>
      <c r="AU218" s="93">
        <f t="shared" si="67"/>
        <v>45383</v>
      </c>
      <c r="AV218" s="93">
        <f t="shared" si="67"/>
        <v>45413</v>
      </c>
      <c r="AW218" s="93">
        <f t="shared" si="67"/>
        <v>45444</v>
      </c>
      <c r="AX218" s="93">
        <f t="shared" si="67"/>
        <v>45474</v>
      </c>
      <c r="AY218" s="93">
        <f t="shared" si="67"/>
        <v>45505</v>
      </c>
      <c r="AZ218" s="93">
        <f t="shared" si="67"/>
        <v>45536</v>
      </c>
      <c r="BA218" s="93">
        <f t="shared" si="67"/>
        <v>45566</v>
      </c>
      <c r="BB218" s="93">
        <f t="shared" si="67"/>
        <v>45597</v>
      </c>
      <c r="BC218" s="93">
        <f t="shared" si="67"/>
        <v>45627</v>
      </c>
      <c r="BD218" s="93">
        <f t="shared" si="67"/>
        <v>45658</v>
      </c>
      <c r="BE218" s="93">
        <f t="shared" si="67"/>
        <v>45689</v>
      </c>
      <c r="BF218" s="93">
        <f t="shared" si="67"/>
        <v>45717</v>
      </c>
      <c r="BG218" s="93">
        <f t="shared" si="67"/>
        <v>45748</v>
      </c>
      <c r="BH218" s="93">
        <f t="shared" si="67"/>
        <v>45778</v>
      </c>
      <c r="BI218" s="93">
        <f t="shared" si="67"/>
        <v>45809</v>
      </c>
      <c r="BJ218" s="93">
        <f t="shared" si="67"/>
        <v>45839</v>
      </c>
      <c r="BK218" s="93">
        <f t="shared" si="67"/>
        <v>45870</v>
      </c>
      <c r="BL218" s="93">
        <f t="shared" si="67"/>
        <v>45901</v>
      </c>
      <c r="BN218" s="88"/>
    </row>
    <row r="219" spans="1:66" s="87" customFormat="1" x14ac:dyDescent="0.3">
      <c r="A219" s="91" t="s">
        <v>387</v>
      </c>
      <c r="B219" s="95">
        <f t="shared" ref="B219:BL219" si="68">IFERROR(B139,0)</f>
        <v>1.7362331898741457</v>
      </c>
      <c r="C219" s="95">
        <f t="shared" si="68"/>
        <v>1.9404141375393942</v>
      </c>
      <c r="D219" s="95">
        <f t="shared" si="68"/>
        <v>1.9770858273044294</v>
      </c>
      <c r="E219" s="95">
        <f t="shared" si="68"/>
        <v>2.0542578627919807</v>
      </c>
      <c r="F219" s="95">
        <f t="shared" si="68"/>
        <v>1.9965740003286936</v>
      </c>
      <c r="G219" s="95">
        <f t="shared" si="68"/>
        <v>2.0273284159016995</v>
      </c>
      <c r="H219" s="95">
        <f t="shared" si="68"/>
        <v>1.9087279400640667</v>
      </c>
      <c r="I219" s="95">
        <f t="shared" si="68"/>
        <v>1.8887014841130183</v>
      </c>
      <c r="J219" s="95">
        <f t="shared" si="68"/>
        <v>1.9904874860821997</v>
      </c>
      <c r="K219" s="95">
        <f t="shared" si="68"/>
        <v>1.9589126179482033</v>
      </c>
      <c r="L219" s="95">
        <f t="shared" si="68"/>
        <v>1.8890778992844606</v>
      </c>
      <c r="M219" s="95">
        <f t="shared" si="68"/>
        <v>1.9001830136243476</v>
      </c>
      <c r="N219" s="95">
        <f t="shared" si="68"/>
        <v>1.8709116577302094</v>
      </c>
      <c r="O219" s="95">
        <f t="shared" si="68"/>
        <v>1.881231293039092</v>
      </c>
      <c r="P219" s="95">
        <f t="shared" si="68"/>
        <v>1.9815242636125687</v>
      </c>
      <c r="Q219" s="95">
        <f t="shared" si="68"/>
        <v>2.0242559810920318</v>
      </c>
      <c r="R219" s="95">
        <f t="shared" si="68"/>
        <v>1.9153934690387715</v>
      </c>
      <c r="S219" s="95">
        <f t="shared" si="68"/>
        <v>1.9790032219813389</v>
      </c>
      <c r="T219" s="95">
        <f t="shared" si="68"/>
        <v>1.9088625625568336</v>
      </c>
      <c r="U219" s="95">
        <f t="shared" si="68"/>
        <v>1.864378068631473</v>
      </c>
      <c r="V219" s="95">
        <f t="shared" si="68"/>
        <v>1.862391253233012</v>
      </c>
      <c r="W219" s="95">
        <f t="shared" si="68"/>
        <v>1.7570039698039244</v>
      </c>
      <c r="X219" s="95">
        <f t="shared" si="68"/>
        <v>1.7596394886384521</v>
      </c>
      <c r="Y219" s="95">
        <f t="shared" si="68"/>
        <v>1.7366175671508084</v>
      </c>
      <c r="Z219" s="95">
        <f t="shared" si="68"/>
        <v>1.721767176369585</v>
      </c>
      <c r="AA219" s="95">
        <f t="shared" si="68"/>
        <v>1.7829064237006476</v>
      </c>
      <c r="AB219" s="95">
        <f t="shared" si="68"/>
        <v>1.8612094716227177</v>
      </c>
      <c r="AC219" s="95">
        <f t="shared" si="68"/>
        <v>1.817437677458823</v>
      </c>
      <c r="AD219" s="95">
        <f t="shared" si="68"/>
        <v>1.813773854342464</v>
      </c>
      <c r="AE219" s="95">
        <f t="shared" si="68"/>
        <v>1.9262323596600068</v>
      </c>
      <c r="AF219" s="95">
        <f t="shared" si="68"/>
        <v>1.7999354239819187</v>
      </c>
      <c r="AG219" s="95">
        <f t="shared" si="68"/>
        <v>1.7813626017770758</v>
      </c>
      <c r="AH219" s="95">
        <f t="shared" si="68"/>
        <v>1.830772674939235</v>
      </c>
      <c r="AI219" s="95">
        <f t="shared" si="68"/>
        <v>1.7830497424864724</v>
      </c>
      <c r="AJ219" s="95">
        <f t="shared" si="68"/>
        <v>1.749128684516251</v>
      </c>
      <c r="AK219" s="95">
        <f t="shared" si="68"/>
        <v>1.7399586129593172</v>
      </c>
      <c r="AL219" s="95">
        <f t="shared" si="68"/>
        <v>1.6969372822558479</v>
      </c>
      <c r="AM219" s="95">
        <f t="shared" si="68"/>
        <v>1.7148491407487034</v>
      </c>
      <c r="AN219" s="95">
        <f t="shared" si="68"/>
        <v>1.7817180397491623</v>
      </c>
      <c r="AO219" s="95">
        <f t="shared" si="68"/>
        <v>1.7691739026114248</v>
      </c>
      <c r="AP219" s="95">
        <f t="shared" si="68"/>
        <v>1.7736028677976785</v>
      </c>
      <c r="AQ219" s="95">
        <f t="shared" si="68"/>
        <v>1.8681844801458647</v>
      </c>
      <c r="AR219" s="95">
        <f t="shared" si="68"/>
        <v>1.7650596804636203</v>
      </c>
      <c r="AS219" s="95">
        <f t="shared" si="68"/>
        <v>1.7701229644400134</v>
      </c>
      <c r="AT219" s="95">
        <f t="shared" si="68"/>
        <v>1.7789161259159925</v>
      </c>
      <c r="AU219" s="95">
        <f t="shared" si="68"/>
        <v>1.7359414025946047</v>
      </c>
      <c r="AV219" s="95">
        <f t="shared" si="68"/>
        <v>1.7189363372213118</v>
      </c>
      <c r="AW219" s="95">
        <f t="shared" si="68"/>
        <v>1.8694763843526763</v>
      </c>
      <c r="AX219" s="95">
        <f t="shared" si="68"/>
        <v>1.6706687886302232</v>
      </c>
      <c r="AY219" s="95">
        <f t="shared" si="68"/>
        <v>1.6956366050713556</v>
      </c>
      <c r="AZ219" s="95">
        <f t="shared" si="68"/>
        <v>1.7516923055339269</v>
      </c>
      <c r="BA219" s="95">
        <f t="shared" si="68"/>
        <v>1.7657943322283307</v>
      </c>
      <c r="BB219" s="95">
        <f t="shared" si="68"/>
        <v>1.7698949560487041</v>
      </c>
      <c r="BC219" s="95">
        <f t="shared" si="68"/>
        <v>1.7657527954313295</v>
      </c>
      <c r="BD219" s="95">
        <f t="shared" si="68"/>
        <v>1.7102772654431107</v>
      </c>
      <c r="BE219" s="95">
        <f t="shared" si="68"/>
        <v>1.7752770033081491</v>
      </c>
      <c r="BF219" s="95">
        <f t="shared" si="68"/>
        <v>1.7724613048384625</v>
      </c>
      <c r="BG219" s="95">
        <f t="shared" si="68"/>
        <v>1.7289829729849884</v>
      </c>
      <c r="BH219" s="95">
        <f t="shared" si="68"/>
        <v>1.6520053313946443</v>
      </c>
      <c r="BI219" s="95">
        <f t="shared" si="68"/>
        <v>1.6338912313544984</v>
      </c>
      <c r="BJ219" s="95">
        <f t="shared" si="68"/>
        <v>1.6505249946970233</v>
      </c>
      <c r="BK219" s="95">
        <f t="shared" si="68"/>
        <v>1.6399721268743386</v>
      </c>
      <c r="BL219" s="95">
        <f t="shared" si="68"/>
        <v>1.644171254781017</v>
      </c>
      <c r="BN219" s="88"/>
    </row>
    <row r="220" spans="1:66" s="87" customFormat="1" x14ac:dyDescent="0.3">
      <c r="A220" s="91" t="s">
        <v>388</v>
      </c>
      <c r="B220" s="95">
        <f t="shared" ref="B220:BL220" si="69">IFERROR(B155,0)</f>
        <v>1.344159113796576</v>
      </c>
      <c r="C220" s="95">
        <f t="shared" si="69"/>
        <v>1.5028854080791427</v>
      </c>
      <c r="D220" s="95">
        <f t="shared" si="69"/>
        <v>1.5577670657751517</v>
      </c>
      <c r="E220" s="95">
        <f t="shared" si="69"/>
        <v>1.6121143717080513</v>
      </c>
      <c r="F220" s="95">
        <f t="shared" si="69"/>
        <v>1.5729654878568384</v>
      </c>
      <c r="G220" s="95">
        <f t="shared" si="69"/>
        <v>1.5836568322981366</v>
      </c>
      <c r="H220" s="95">
        <f t="shared" si="69"/>
        <v>1.530102423182613</v>
      </c>
      <c r="I220" s="95">
        <f t="shared" si="69"/>
        <v>1.5828408611228366</v>
      </c>
      <c r="J220" s="95">
        <f t="shared" si="69"/>
        <v>1.7834666666666668</v>
      </c>
      <c r="K220" s="95">
        <f t="shared" si="69"/>
        <v>1.8827586206896552</v>
      </c>
      <c r="L220" s="95">
        <f t="shared" si="69"/>
        <v>1.832371903630811</v>
      </c>
      <c r="M220" s="95">
        <f t="shared" si="69"/>
        <v>1.8055151283033322</v>
      </c>
      <c r="N220" s="95">
        <f t="shared" si="69"/>
        <v>1.8271329151989002</v>
      </c>
      <c r="O220" s="95">
        <f t="shared" si="69"/>
        <v>1.7793867120954003</v>
      </c>
      <c r="P220" s="95">
        <f t="shared" si="69"/>
        <v>1.8385964912280701</v>
      </c>
      <c r="Q220" s="95">
        <f t="shared" si="69"/>
        <v>1.7022567798217334</v>
      </c>
      <c r="R220" s="95">
        <f t="shared" si="69"/>
        <v>1.7250029032632679</v>
      </c>
      <c r="S220" s="95">
        <f t="shared" si="69"/>
        <v>1.7264989597125024</v>
      </c>
      <c r="T220" s="95">
        <f t="shared" si="69"/>
        <v>1.8172699214365882</v>
      </c>
      <c r="U220" s="95">
        <f t="shared" si="69"/>
        <v>1.7326147166704096</v>
      </c>
      <c r="V220" s="95">
        <f t="shared" si="69"/>
        <v>1.7076210257229589</v>
      </c>
      <c r="W220" s="95">
        <f t="shared" si="69"/>
        <v>1.5159243018693747</v>
      </c>
      <c r="X220" s="95">
        <f t="shared" si="69"/>
        <v>1.5758048345772531</v>
      </c>
      <c r="Y220" s="95">
        <f t="shared" si="69"/>
        <v>1.5735663457513605</v>
      </c>
      <c r="Z220" s="95">
        <f t="shared" si="69"/>
        <v>1.5768996342950021</v>
      </c>
      <c r="AA220" s="95">
        <f t="shared" si="69"/>
        <v>1.6788757932910245</v>
      </c>
      <c r="AB220" s="95">
        <f t="shared" si="69"/>
        <v>1.7492481508575144</v>
      </c>
      <c r="AC220" s="95">
        <f t="shared" si="69"/>
        <v>1.6879696274618365</v>
      </c>
      <c r="AD220" s="95">
        <f t="shared" si="69"/>
        <v>1.716852729775195</v>
      </c>
      <c r="AE220" s="95">
        <f t="shared" si="69"/>
        <v>1.787987012987013</v>
      </c>
      <c r="AF220" s="95">
        <f t="shared" si="69"/>
        <v>1.6775889967637541</v>
      </c>
      <c r="AG220" s="95">
        <f t="shared" si="69"/>
        <v>1.714840440553516</v>
      </c>
      <c r="AH220" s="95">
        <f t="shared" si="69"/>
        <v>1.7575030012004802</v>
      </c>
      <c r="AI220" s="95">
        <f t="shared" si="69"/>
        <v>1.704000577700751</v>
      </c>
      <c r="AJ220" s="95">
        <f t="shared" si="69"/>
        <v>1.6720690211256248</v>
      </c>
      <c r="AK220" s="95">
        <f t="shared" si="69"/>
        <v>1.664032949483063</v>
      </c>
      <c r="AL220" s="95">
        <f t="shared" si="69"/>
        <v>1.6213163931533439</v>
      </c>
      <c r="AM220" s="95">
        <f t="shared" si="69"/>
        <v>1.5940888162780336</v>
      </c>
      <c r="AN220" s="95">
        <f t="shared" si="69"/>
        <v>1.6903985363137379</v>
      </c>
      <c r="AO220" s="95">
        <f t="shared" si="69"/>
        <v>1.6570353447117323</v>
      </c>
      <c r="AP220" s="95">
        <f t="shared" si="69"/>
        <v>1.6983988987901182</v>
      </c>
      <c r="AQ220" s="95">
        <f t="shared" si="69"/>
        <v>1.9841613173318449</v>
      </c>
      <c r="AR220" s="95">
        <f t="shared" si="69"/>
        <v>1.8738271416584027</v>
      </c>
      <c r="AS220" s="95">
        <f t="shared" si="69"/>
        <v>1.884128386336867</v>
      </c>
      <c r="AT220" s="95">
        <f t="shared" si="69"/>
        <v>1.9115400933389903</v>
      </c>
      <c r="AU220" s="95">
        <f t="shared" si="69"/>
        <v>1.8722849029088955</v>
      </c>
      <c r="AV220" s="95">
        <f t="shared" si="69"/>
        <v>1.8407420071807146</v>
      </c>
      <c r="AW220" s="95">
        <f t="shared" si="69"/>
        <v>1.7436843075788309</v>
      </c>
      <c r="AX220" s="95">
        <f t="shared" si="69"/>
        <v>1.7469707769066287</v>
      </c>
      <c r="AY220" s="95">
        <f t="shared" si="69"/>
        <v>1.8087269646261386</v>
      </c>
      <c r="AZ220" s="95">
        <f t="shared" si="69"/>
        <v>1.8642893530310749</v>
      </c>
      <c r="BA220" s="95">
        <f t="shared" si="69"/>
        <v>1.772113676731794</v>
      </c>
      <c r="BB220" s="95">
        <f t="shared" si="69"/>
        <v>1.6931858407079645</v>
      </c>
      <c r="BC220" s="95">
        <f t="shared" si="69"/>
        <v>1.7047802486429697</v>
      </c>
      <c r="BD220" s="95">
        <f t="shared" si="69"/>
        <v>1.7082476347182229</v>
      </c>
      <c r="BE220" s="95">
        <f t="shared" si="69"/>
        <v>1.7366689166385421</v>
      </c>
      <c r="BF220" s="95">
        <f t="shared" si="69"/>
        <v>1.7704710450785075</v>
      </c>
      <c r="BG220" s="95">
        <f t="shared" si="69"/>
        <v>1.7294170004450378</v>
      </c>
      <c r="BH220" s="95">
        <f t="shared" si="69"/>
        <v>1.652955136173579</v>
      </c>
      <c r="BI220" s="95">
        <f t="shared" si="69"/>
        <v>1.5602977667493796</v>
      </c>
      <c r="BJ220" s="95">
        <f t="shared" si="69"/>
        <v>1.600488769929012</v>
      </c>
      <c r="BK220" s="95">
        <f t="shared" si="69"/>
        <v>1.6100859598853867</v>
      </c>
      <c r="BL220" s="95">
        <f t="shared" si="69"/>
        <v>1.5785075787019045</v>
      </c>
      <c r="BN220" s="88"/>
    </row>
    <row r="221" spans="1:66" s="87" customFormat="1" x14ac:dyDescent="0.3">
      <c r="A221" s="91" t="s">
        <v>389</v>
      </c>
      <c r="B221" s="95">
        <f t="shared" ref="B221:BL221" si="70">IFERROR(B171,0)</f>
        <v>1.3824561403508773</v>
      </c>
      <c r="C221" s="95">
        <f t="shared" si="70"/>
        <v>1.3065476190476191</v>
      </c>
      <c r="D221" s="95">
        <f t="shared" si="70"/>
        <v>1.4610091743119267</v>
      </c>
      <c r="E221" s="95">
        <f t="shared" si="70"/>
        <v>1.5785953177257526</v>
      </c>
      <c r="F221" s="95">
        <f t="shared" si="70"/>
        <v>1.5065104166666667</v>
      </c>
      <c r="G221" s="95">
        <f t="shared" si="70"/>
        <v>1.5623376623376624</v>
      </c>
      <c r="H221" s="95">
        <f t="shared" si="70"/>
        <v>1.4688922610015174</v>
      </c>
      <c r="I221" s="95">
        <f t="shared" si="70"/>
        <v>1.614307931570762</v>
      </c>
      <c r="J221" s="95">
        <f t="shared" si="70"/>
        <v>1.8255813953488371</v>
      </c>
      <c r="K221" s="95">
        <f t="shared" si="70"/>
        <v>1.7418981481481481</v>
      </c>
      <c r="L221" s="95">
        <f t="shared" si="70"/>
        <v>1.8452883263009845</v>
      </c>
      <c r="M221" s="95">
        <f t="shared" si="70"/>
        <v>1.8522875816993465</v>
      </c>
      <c r="N221" s="95">
        <f t="shared" si="70"/>
        <v>1.7166666666666666</v>
      </c>
      <c r="O221" s="95">
        <f t="shared" si="70"/>
        <v>1.7701492537313432</v>
      </c>
      <c r="P221" s="95">
        <f t="shared" si="70"/>
        <v>1.879081015719468</v>
      </c>
      <c r="Q221" s="95">
        <f t="shared" si="70"/>
        <v>1.7494769874476988</v>
      </c>
      <c r="R221" s="95">
        <f t="shared" si="70"/>
        <v>1.6570197044334976</v>
      </c>
      <c r="S221" s="95">
        <f t="shared" si="70"/>
        <v>1.8250377073906485</v>
      </c>
      <c r="T221" s="95">
        <f t="shared" si="70"/>
        <v>1.2169811320754718</v>
      </c>
      <c r="U221" s="95">
        <f t="shared" si="70"/>
        <v>1.7074898785425101</v>
      </c>
      <c r="V221" s="95">
        <f t="shared" si="70"/>
        <v>1.9515729939908095</v>
      </c>
      <c r="W221" s="95">
        <f t="shared" si="70"/>
        <v>1.7516069788797062</v>
      </c>
      <c r="X221" s="95">
        <f t="shared" si="70"/>
        <v>1.8022622538751571</v>
      </c>
      <c r="Y221" s="95">
        <f t="shared" si="70"/>
        <v>1.8069498069498069</v>
      </c>
      <c r="Z221" s="95">
        <f t="shared" si="70"/>
        <v>1.7623089983022071</v>
      </c>
      <c r="AA221" s="95">
        <f t="shared" si="70"/>
        <v>1.9076265614727153</v>
      </c>
      <c r="AB221" s="95">
        <f t="shared" si="70"/>
        <v>2.0890821835632871</v>
      </c>
      <c r="AC221" s="95">
        <f t="shared" si="70"/>
        <v>2.0641204349038191</v>
      </c>
      <c r="AD221" s="95">
        <f t="shared" si="70"/>
        <v>2.0318537859007835</v>
      </c>
      <c r="AE221" s="95">
        <f t="shared" si="70"/>
        <v>2.2049732744596793</v>
      </c>
      <c r="AF221" s="95">
        <f t="shared" si="70"/>
        <v>1.9359683794466402</v>
      </c>
      <c r="AG221" s="95">
        <f t="shared" si="70"/>
        <v>1.957858769931663</v>
      </c>
      <c r="AH221" s="95">
        <f t="shared" si="70"/>
        <v>2.0988475177304964</v>
      </c>
      <c r="AI221" s="95">
        <f t="shared" si="70"/>
        <v>1.9684542586750788</v>
      </c>
      <c r="AJ221" s="95">
        <f t="shared" si="70"/>
        <v>1.9493312757201646</v>
      </c>
      <c r="AK221" s="95">
        <f t="shared" si="70"/>
        <v>1.9217695576105973</v>
      </c>
      <c r="AL221" s="95">
        <f t="shared" si="70"/>
        <v>1.8874865735767992</v>
      </c>
      <c r="AM221" s="95">
        <f t="shared" si="70"/>
        <v>1.9416313295086056</v>
      </c>
      <c r="AN221" s="95">
        <f t="shared" si="70"/>
        <v>2.0575521487811006</v>
      </c>
      <c r="AO221" s="95">
        <f t="shared" si="70"/>
        <v>1.9248529732084514</v>
      </c>
      <c r="AP221" s="95">
        <f t="shared" si="70"/>
        <v>2.0302052109753284</v>
      </c>
      <c r="AQ221" s="95">
        <f t="shared" si="70"/>
        <v>2.3438097260564876</v>
      </c>
      <c r="AR221" s="95">
        <f t="shared" si="70"/>
        <v>2.1399620012666243</v>
      </c>
      <c r="AS221" s="95">
        <f t="shared" si="70"/>
        <v>2.1665294359818854</v>
      </c>
      <c r="AT221" s="95">
        <f t="shared" si="70"/>
        <v>2.1269535018329151</v>
      </c>
      <c r="AU221" s="95">
        <f t="shared" si="70"/>
        <v>2.0794944965348554</v>
      </c>
      <c r="AV221" s="95">
        <f t="shared" si="70"/>
        <v>2.0127162810089638</v>
      </c>
      <c r="AW221" s="95">
        <f t="shared" si="70"/>
        <v>1.8539081210537776</v>
      </c>
      <c r="AX221" s="95">
        <f t="shared" si="70"/>
        <v>1.8658936775322688</v>
      </c>
      <c r="AY221" s="95">
        <f t="shared" si="70"/>
        <v>1.8581493658994834</v>
      </c>
      <c r="AZ221" s="95">
        <f t="shared" si="70"/>
        <v>2.0849769198489301</v>
      </c>
      <c r="BA221" s="95">
        <f t="shared" si="70"/>
        <v>2.0493081270707463</v>
      </c>
      <c r="BB221" s="95">
        <f t="shared" si="70"/>
        <v>1.9201215153681201</v>
      </c>
      <c r="BC221" s="95">
        <f t="shared" si="70"/>
        <v>1.9832260250762452</v>
      </c>
      <c r="BD221" s="95">
        <f t="shared" si="70"/>
        <v>1.9628075529277131</v>
      </c>
      <c r="BE221" s="95">
        <f t="shared" si="70"/>
        <v>2.0290812954395241</v>
      </c>
      <c r="BF221" s="95">
        <f t="shared" si="70"/>
        <v>2.0773848150551588</v>
      </c>
      <c r="BG221" s="95">
        <f t="shared" si="70"/>
        <v>1.9924597855227881</v>
      </c>
      <c r="BH221" s="95">
        <f t="shared" si="70"/>
        <v>1.8408606731998296</v>
      </c>
      <c r="BI221" s="95">
        <f t="shared" si="70"/>
        <v>1.7098111469368955</v>
      </c>
      <c r="BJ221" s="95">
        <f t="shared" si="70"/>
        <v>1.7265604596500392</v>
      </c>
      <c r="BK221" s="95">
        <f t="shared" si="70"/>
        <v>1.7467484662576687</v>
      </c>
      <c r="BL221" s="95">
        <f t="shared" si="70"/>
        <v>1.6620202405957609</v>
      </c>
      <c r="BN221" s="88"/>
    </row>
    <row r="222" spans="1:66" s="87" customFormat="1" x14ac:dyDescent="0.3">
      <c r="A222" s="91" t="s">
        <v>390</v>
      </c>
      <c r="B222" s="95">
        <f t="shared" ref="B222:M222" si="71">IFERROR(B185,0)</f>
        <v>1.2573886193206882</v>
      </c>
      <c r="C222" s="95">
        <f t="shared" si="71"/>
        <v>1.2340619307832423</v>
      </c>
      <c r="D222" s="95">
        <f t="shared" si="71"/>
        <v>1.2395856789011483</v>
      </c>
      <c r="E222" s="95">
        <f t="shared" si="71"/>
        <v>1.2632343782437201</v>
      </c>
      <c r="F222" s="95">
        <f t="shared" si="71"/>
        <v>1.2751608217472505</v>
      </c>
      <c r="G222" s="95">
        <f t="shared" si="71"/>
        <v>1.258716323296355</v>
      </c>
      <c r="H222" s="95">
        <f t="shared" si="71"/>
        <v>1.2333696837513632</v>
      </c>
      <c r="I222" s="95">
        <f t="shared" si="71"/>
        <v>1.2659862528639867</v>
      </c>
      <c r="J222" s="95">
        <f t="shared" si="71"/>
        <v>1.2869565217391303</v>
      </c>
      <c r="K222" s="95">
        <f t="shared" si="71"/>
        <v>1.2836721728081322</v>
      </c>
      <c r="L222" s="95">
        <f t="shared" si="71"/>
        <v>1.2794706599338326</v>
      </c>
      <c r="M222" s="95">
        <f t="shared" si="71"/>
        <v>1.3001409940077546</v>
      </c>
      <c r="N222" s="95">
        <f t="shared" ref="N222:BL222" si="72">IFERROR(N184,0)</f>
        <v>6.6883940195886546E-2</v>
      </c>
      <c r="O222" s="95">
        <f t="shared" si="72"/>
        <v>6.3048738333909435E-2</v>
      </c>
      <c r="P222" s="95">
        <f t="shared" si="72"/>
        <v>0.22463075638994059</v>
      </c>
      <c r="Q222" s="95">
        <f t="shared" si="72"/>
        <v>1.3415267439847672E-2</v>
      </c>
      <c r="R222" s="95">
        <f t="shared" si="72"/>
        <v>3.5375099985354257E-2</v>
      </c>
      <c r="S222" s="95">
        <f t="shared" si="72"/>
        <v>8.5125670574210208E-2</v>
      </c>
      <c r="T222" s="95">
        <f t="shared" si="72"/>
        <v>4.3447320124349225E-3</v>
      </c>
      <c r="U222" s="95">
        <f t="shared" si="72"/>
        <v>3.4657382497230577E-2</v>
      </c>
      <c r="V222" s="95">
        <f t="shared" si="72"/>
        <v>7.3170360679678109E-2</v>
      </c>
      <c r="W222" s="95">
        <f t="shared" si="72"/>
        <v>0</v>
      </c>
      <c r="X222" s="95">
        <f t="shared" si="72"/>
        <v>0</v>
      </c>
      <c r="Y222" s="95">
        <f t="shared" si="72"/>
        <v>0</v>
      </c>
      <c r="Z222" s="95">
        <f t="shared" si="72"/>
        <v>0</v>
      </c>
      <c r="AA222" s="95">
        <f t="shared" si="72"/>
        <v>0</v>
      </c>
      <c r="AB222" s="95">
        <f t="shared" si="72"/>
        <v>0</v>
      </c>
      <c r="AC222" s="95">
        <f t="shared" si="72"/>
        <v>0</v>
      </c>
      <c r="AD222" s="95">
        <f t="shared" si="72"/>
        <v>0</v>
      </c>
      <c r="AE222" s="95">
        <f t="shared" si="72"/>
        <v>0</v>
      </c>
      <c r="AF222" s="95">
        <f t="shared" si="72"/>
        <v>0</v>
      </c>
      <c r="AG222" s="95">
        <f t="shared" si="72"/>
        <v>0</v>
      </c>
      <c r="AH222" s="95">
        <f t="shared" si="72"/>
        <v>0</v>
      </c>
      <c r="AI222" s="95">
        <f t="shared" si="72"/>
        <v>0</v>
      </c>
      <c r="AJ222" s="95">
        <f t="shared" si="72"/>
        <v>0</v>
      </c>
      <c r="AK222" s="95">
        <f t="shared" si="72"/>
        <v>0</v>
      </c>
      <c r="AL222" s="95">
        <f t="shared" si="72"/>
        <v>0</v>
      </c>
      <c r="AM222" s="95">
        <f t="shared" si="72"/>
        <v>0</v>
      </c>
      <c r="AN222" s="95">
        <f t="shared" si="72"/>
        <v>0</v>
      </c>
      <c r="AO222" s="95">
        <f t="shared" si="72"/>
        <v>0</v>
      </c>
      <c r="AP222" s="95">
        <f t="shared" si="72"/>
        <v>0</v>
      </c>
      <c r="AQ222" s="95">
        <f t="shared" si="72"/>
        <v>0</v>
      </c>
      <c r="AR222" s="95">
        <f t="shared" si="72"/>
        <v>0</v>
      </c>
      <c r="AS222" s="95">
        <f t="shared" si="72"/>
        <v>0</v>
      </c>
      <c r="AT222" s="95">
        <f t="shared" si="72"/>
        <v>0</v>
      </c>
      <c r="AU222" s="95">
        <f t="shared" si="72"/>
        <v>0</v>
      </c>
      <c r="AV222" s="95">
        <f t="shared" si="72"/>
        <v>0</v>
      </c>
      <c r="AW222" s="95">
        <f t="shared" si="72"/>
        <v>0</v>
      </c>
      <c r="AX222" s="95">
        <f t="shared" si="72"/>
        <v>0</v>
      </c>
      <c r="AY222" s="95">
        <f t="shared" si="72"/>
        <v>0</v>
      </c>
      <c r="AZ222" s="95">
        <f t="shared" si="72"/>
        <v>0</v>
      </c>
      <c r="BA222" s="95">
        <f t="shared" si="72"/>
        <v>0</v>
      </c>
      <c r="BB222" s="95">
        <f t="shared" si="72"/>
        <v>0</v>
      </c>
      <c r="BC222" s="95">
        <f t="shared" si="72"/>
        <v>0</v>
      </c>
      <c r="BD222" s="95">
        <f t="shared" si="72"/>
        <v>0</v>
      </c>
      <c r="BE222" s="95">
        <f t="shared" si="72"/>
        <v>0</v>
      </c>
      <c r="BF222" s="95">
        <f t="shared" si="72"/>
        <v>0</v>
      </c>
      <c r="BG222" s="95">
        <f t="shared" si="72"/>
        <v>0</v>
      </c>
      <c r="BH222" s="95">
        <f t="shared" si="72"/>
        <v>0</v>
      </c>
      <c r="BI222" s="95">
        <f t="shared" si="72"/>
        <v>0</v>
      </c>
      <c r="BJ222" s="95">
        <f t="shared" si="72"/>
        <v>0</v>
      </c>
      <c r="BK222" s="95">
        <f t="shared" si="72"/>
        <v>0</v>
      </c>
      <c r="BL222" s="95">
        <f t="shared" si="72"/>
        <v>0</v>
      </c>
      <c r="BN222" s="88"/>
    </row>
    <row r="223" spans="1:66" s="87" customFormat="1" x14ac:dyDescent="0.3">
      <c r="A223" s="89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N223" s="88"/>
    </row>
    <row r="224" spans="1:66" s="87" customFormat="1" x14ac:dyDescent="0.3">
      <c r="A224" s="89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 t="s">
        <v>387</v>
      </c>
      <c r="AR224" s="96">
        <f>MAX(B207:BM207)</f>
        <v>0</v>
      </c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N224" s="88"/>
    </row>
    <row r="225" spans="1:66" s="87" customFormat="1" x14ac:dyDescent="0.3">
      <c r="A225" s="89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 t="s">
        <v>388</v>
      </c>
      <c r="AR225" s="96">
        <f t="shared" ref="AR225:AR227" si="73">MAX(B208:BM208)</f>
        <v>0</v>
      </c>
      <c r="AS225" s="90"/>
      <c r="AT225" s="90"/>
      <c r="AU225" s="90"/>
      <c r="AV225" s="90"/>
      <c r="AW225" s="90"/>
      <c r="AX225" s="90"/>
      <c r="AY225" s="90"/>
      <c r="AZ225" s="90"/>
      <c r="BA225" s="90"/>
      <c r="BB225" s="90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N225" s="88"/>
    </row>
    <row r="226" spans="1:66" s="87" customFormat="1" x14ac:dyDescent="0.3">
      <c r="A226" s="89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 t="s">
        <v>389</v>
      </c>
      <c r="AR226" s="96">
        <f t="shared" si="73"/>
        <v>0</v>
      </c>
      <c r="AS226" s="90"/>
      <c r="AT226" s="90"/>
      <c r="AU226" s="90"/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N226" s="88"/>
    </row>
    <row r="227" spans="1:66" s="87" customFormat="1" x14ac:dyDescent="0.3">
      <c r="A227" s="89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 t="s">
        <v>390</v>
      </c>
      <c r="AR227" s="96">
        <f t="shared" si="73"/>
        <v>0</v>
      </c>
      <c r="AS227" s="90"/>
      <c r="AT227" s="90"/>
      <c r="AU227" s="90"/>
      <c r="AV227" s="90"/>
      <c r="AW227" s="90"/>
      <c r="AX227" s="90"/>
      <c r="AY227" s="90"/>
      <c r="AZ227" s="90"/>
      <c r="BA227" s="90"/>
      <c r="BB227" s="90"/>
      <c r="BC227" s="90"/>
      <c r="BD227" s="90"/>
      <c r="BE227" s="90"/>
      <c r="BF227" s="90"/>
      <c r="BG227" s="90"/>
      <c r="BH227" s="90"/>
      <c r="BI227" s="90"/>
      <c r="BJ227" s="90"/>
      <c r="BK227" s="90"/>
      <c r="BL227" s="90"/>
      <c r="BN227" s="88"/>
    </row>
    <row r="228" spans="1:66" s="87" customFormat="1" x14ac:dyDescent="0.3">
      <c r="A228" s="89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0"/>
      <c r="BB228" s="90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N228" s="88"/>
    </row>
    <row r="229" spans="1:66" s="87" customFormat="1" x14ac:dyDescent="0.3">
      <c r="A229" s="89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0"/>
      <c r="BB229" s="90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N229" s="88"/>
    </row>
    <row r="230" spans="1:66" s="87" customFormat="1" x14ac:dyDescent="0.3">
      <c r="A230" s="89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  <c r="AQ230" s="90" t="s">
        <v>387</v>
      </c>
      <c r="AR230" s="97">
        <f>MAX(B213:BM213)</f>
        <v>0</v>
      </c>
      <c r="AS230" s="90"/>
      <c r="AT230" s="90"/>
      <c r="AU230" s="90"/>
      <c r="AV230" s="90"/>
      <c r="AW230" s="90"/>
      <c r="AX230" s="90"/>
      <c r="AY230" s="90"/>
      <c r="AZ230" s="90"/>
      <c r="BA230" s="90"/>
      <c r="BB230" s="90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N230" s="88"/>
    </row>
    <row r="231" spans="1:66" s="87" customFormat="1" x14ac:dyDescent="0.3">
      <c r="A231" s="89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 t="s">
        <v>388</v>
      </c>
      <c r="AR231" s="97">
        <f t="shared" ref="AR231:AR233" si="74">MAX(B214:BM214)</f>
        <v>0</v>
      </c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N231" s="88"/>
    </row>
    <row r="232" spans="1:66" s="87" customFormat="1" x14ac:dyDescent="0.3">
      <c r="A232" s="89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 t="s">
        <v>389</v>
      </c>
      <c r="AR232" s="97">
        <f t="shared" si="74"/>
        <v>0</v>
      </c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  <c r="BF232" s="90"/>
      <c r="BG232" s="90"/>
      <c r="BH232" s="90"/>
      <c r="BI232" s="90"/>
      <c r="BJ232" s="90"/>
      <c r="BK232" s="90"/>
      <c r="BL232" s="90"/>
      <c r="BN232" s="88"/>
    </row>
    <row r="233" spans="1:66" s="87" customFormat="1" x14ac:dyDescent="0.3">
      <c r="A233" s="89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  <c r="AQ233" s="90" t="s">
        <v>390</v>
      </c>
      <c r="AR233" s="97">
        <f t="shared" si="74"/>
        <v>0</v>
      </c>
      <c r="AS233" s="90"/>
      <c r="AT233" s="90"/>
      <c r="AU233" s="90"/>
      <c r="AV233" s="90"/>
      <c r="AW233" s="90"/>
      <c r="AX233" s="90"/>
      <c r="AY233" s="90"/>
      <c r="AZ233" s="90"/>
      <c r="BA233" s="90"/>
      <c r="BB233" s="90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N233" s="88"/>
    </row>
    <row r="234" spans="1:66" s="87" customFormat="1" x14ac:dyDescent="0.3">
      <c r="A234" s="89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0"/>
      <c r="AP234" s="90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0"/>
      <c r="BB234" s="90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N234" s="88"/>
    </row>
    <row r="235" spans="1:66" s="75" customFormat="1" x14ac:dyDescent="0.3">
      <c r="A235" s="79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  <c r="AY235" s="80"/>
      <c r="AZ235" s="80"/>
      <c r="BA235" s="80"/>
      <c r="BB235" s="80"/>
      <c r="BC235" s="80"/>
      <c r="BD235" s="80"/>
      <c r="BE235" s="80"/>
      <c r="BF235" s="80"/>
      <c r="BG235" s="80"/>
      <c r="BH235" s="80"/>
      <c r="BI235" s="80"/>
      <c r="BJ235" s="80"/>
      <c r="BK235" s="80"/>
      <c r="BL235" s="80"/>
      <c r="BN235" s="76"/>
    </row>
    <row r="236" spans="1:66" s="75" customFormat="1" x14ac:dyDescent="0.3">
      <c r="A236" s="89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3">
        <v>44562</v>
      </c>
      <c r="U236" s="93">
        <v>44593</v>
      </c>
      <c r="V236" s="93">
        <v>44621</v>
      </c>
      <c r="W236" s="93">
        <v>44652</v>
      </c>
      <c r="X236" s="93">
        <v>44682</v>
      </c>
      <c r="Y236" s="93">
        <v>44713</v>
      </c>
      <c r="Z236" s="93">
        <v>44743</v>
      </c>
      <c r="AA236" s="93">
        <v>44774</v>
      </c>
      <c r="AB236" s="93">
        <v>44805</v>
      </c>
      <c r="AC236" s="93">
        <v>44835</v>
      </c>
      <c r="AD236" s="93">
        <v>44866</v>
      </c>
      <c r="AE236" s="93">
        <v>44896</v>
      </c>
      <c r="AF236" s="93">
        <v>44927</v>
      </c>
      <c r="AG236" s="93">
        <v>44958</v>
      </c>
      <c r="AH236" s="93">
        <v>44986</v>
      </c>
      <c r="AI236" s="93">
        <v>45017</v>
      </c>
      <c r="AJ236" s="93">
        <v>45047</v>
      </c>
      <c r="AK236" s="93">
        <v>45078</v>
      </c>
      <c r="AL236" s="93">
        <v>45108</v>
      </c>
      <c r="AM236" s="93">
        <v>45139</v>
      </c>
      <c r="AN236" s="93">
        <v>45170</v>
      </c>
      <c r="AO236" s="93">
        <v>45200</v>
      </c>
      <c r="AP236" s="93">
        <v>45231</v>
      </c>
      <c r="AQ236" s="93">
        <v>45261</v>
      </c>
      <c r="AR236" s="93">
        <v>45292</v>
      </c>
      <c r="AS236" s="93">
        <v>45323</v>
      </c>
      <c r="AT236" s="93">
        <v>45352</v>
      </c>
      <c r="AU236" s="93">
        <v>45383</v>
      </c>
      <c r="AV236" s="93">
        <v>45413</v>
      </c>
      <c r="AW236" s="93">
        <v>45444</v>
      </c>
      <c r="AX236" s="93">
        <v>45474</v>
      </c>
      <c r="AY236" s="93">
        <v>45505</v>
      </c>
      <c r="AZ236" s="93">
        <v>45536</v>
      </c>
      <c r="BA236" s="93">
        <v>45566</v>
      </c>
      <c r="BB236" s="93">
        <v>45597</v>
      </c>
      <c r="BC236" s="93">
        <v>45627</v>
      </c>
      <c r="BD236" s="93">
        <v>45658</v>
      </c>
      <c r="BE236" s="93">
        <v>45689</v>
      </c>
      <c r="BF236" s="93">
        <v>45717</v>
      </c>
      <c r="BG236" s="93">
        <v>45748</v>
      </c>
      <c r="BH236" s="93">
        <v>45778</v>
      </c>
      <c r="BI236" s="93">
        <v>45809</v>
      </c>
      <c r="BJ236" s="93">
        <v>45839</v>
      </c>
      <c r="BK236" s="93">
        <v>45870</v>
      </c>
      <c r="BL236" s="93">
        <v>45901</v>
      </c>
      <c r="BN236" s="76"/>
    </row>
    <row r="237" spans="1:66" s="75" customFormat="1" x14ac:dyDescent="0.3">
      <c r="A237" s="98" t="s">
        <v>335</v>
      </c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9">
        <f t="shared" ref="T237:BL237" si="75">T37</f>
        <v>0.58517047216853957</v>
      </c>
      <c r="U237" s="99">
        <f t="shared" si="75"/>
        <v>0.57548921317440871</v>
      </c>
      <c r="V237" s="99">
        <f t="shared" si="75"/>
        <v>0.54289675960813866</v>
      </c>
      <c r="W237" s="99">
        <f t="shared" si="75"/>
        <v>0.55507476257159349</v>
      </c>
      <c r="X237" s="99">
        <f t="shared" si="75"/>
        <v>0.53028661546900713</v>
      </c>
      <c r="Y237" s="99">
        <f t="shared" si="75"/>
        <v>0.51246959468692777</v>
      </c>
      <c r="Z237" s="99">
        <f t="shared" si="75"/>
        <v>0.51313171792926759</v>
      </c>
      <c r="AA237" s="99">
        <f t="shared" si="75"/>
        <v>0.48984348542096912</v>
      </c>
      <c r="AB237" s="99">
        <f t="shared" si="75"/>
        <v>0.50078794986439934</v>
      </c>
      <c r="AC237" s="99">
        <f t="shared" si="75"/>
        <v>0.53456837046209682</v>
      </c>
      <c r="AD237" s="99">
        <f t="shared" si="75"/>
        <v>0.52909537497983017</v>
      </c>
      <c r="AE237" s="99">
        <f t="shared" si="75"/>
        <v>0.51755325415269937</v>
      </c>
      <c r="AF237" s="99">
        <f t="shared" si="75"/>
        <v>0.58984372578555533</v>
      </c>
      <c r="AG237" s="99">
        <f t="shared" si="75"/>
        <v>0.52612482298814245</v>
      </c>
      <c r="AH237" s="99">
        <f t="shared" si="75"/>
        <v>0.52728273342544674</v>
      </c>
      <c r="AI237" s="99">
        <f t="shared" si="75"/>
        <v>0.54217286288800048</v>
      </c>
      <c r="AJ237" s="99">
        <f t="shared" si="75"/>
        <v>0.5330048709478753</v>
      </c>
      <c r="AK237" s="99">
        <f t="shared" si="75"/>
        <v>0.5267991152539695</v>
      </c>
      <c r="AL237" s="99">
        <f t="shared" si="75"/>
        <v>0.50915461275238239</v>
      </c>
      <c r="AM237" s="99">
        <f t="shared" si="75"/>
        <v>0.49373753965783324</v>
      </c>
      <c r="AN237" s="99">
        <f t="shared" si="75"/>
        <v>0.48869535372602857</v>
      </c>
      <c r="AO237" s="99">
        <f t="shared" si="75"/>
        <v>0.51491966788552601</v>
      </c>
      <c r="AP237" s="99">
        <f t="shared" si="75"/>
        <v>0.53422615469692958</v>
      </c>
      <c r="AQ237" s="99">
        <f t="shared" si="75"/>
        <v>0.52087755363539634</v>
      </c>
      <c r="AR237" s="99">
        <f t="shared" si="75"/>
        <v>0.56385893610139803</v>
      </c>
      <c r="AS237" s="99">
        <f t="shared" si="75"/>
        <v>0.53070668863983261</v>
      </c>
      <c r="AT237" s="99">
        <f t="shared" si="75"/>
        <v>0.51946163510306642</v>
      </c>
      <c r="AU237" s="99">
        <f t="shared" si="75"/>
        <v>0.53424944024801324</v>
      </c>
      <c r="AV237" s="99">
        <f t="shared" si="75"/>
        <v>0.51806552183324817</v>
      </c>
      <c r="AW237" s="99">
        <f t="shared" si="75"/>
        <v>0.52562273901808787</v>
      </c>
      <c r="AX237" s="99">
        <f t="shared" si="75"/>
        <v>0.48835920926398851</v>
      </c>
      <c r="AY237" s="99">
        <f t="shared" si="75"/>
        <v>0.50157246770763797</v>
      </c>
      <c r="AZ237" s="99">
        <f t="shared" si="75"/>
        <v>0.48570300055685778</v>
      </c>
      <c r="BA237" s="99">
        <f t="shared" si="75"/>
        <v>0.50829395040575398</v>
      </c>
      <c r="BB237" s="99">
        <f t="shared" si="75"/>
        <v>0.43063216499900003</v>
      </c>
      <c r="BC237" s="99">
        <f t="shared" si="75"/>
        <v>0.41790680348344361</v>
      </c>
      <c r="BD237" s="99">
        <f t="shared" si="75"/>
        <v>0.45942337208261924</v>
      </c>
      <c r="BE237" s="99">
        <f t="shared" si="75"/>
        <v>0.43540738518136812</v>
      </c>
      <c r="BF237" s="99">
        <f t="shared" si="75"/>
        <v>0.42148233273558455</v>
      </c>
      <c r="BG237" s="99">
        <f t="shared" si="75"/>
        <v>0.44722190584026211</v>
      </c>
      <c r="BH237" s="99">
        <f t="shared" si="75"/>
        <v>0.49475970233330369</v>
      </c>
      <c r="BI237" s="99">
        <f t="shared" si="75"/>
        <v>0.53124129533390108</v>
      </c>
      <c r="BJ237" s="99">
        <f t="shared" si="75"/>
        <v>0.54195523151493497</v>
      </c>
      <c r="BK237" s="99">
        <f t="shared" si="75"/>
        <v>0.52846127050478175</v>
      </c>
      <c r="BL237" s="99">
        <f t="shared" si="75"/>
        <v>0.40441378588164456</v>
      </c>
      <c r="BN237" s="76"/>
    </row>
    <row r="238" spans="1:66" s="75" customFormat="1" ht="31.5" x14ac:dyDescent="0.3">
      <c r="A238" s="98" t="s">
        <v>338</v>
      </c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9">
        <f t="shared" ref="T238:BL238" si="76">T40</f>
        <v>0.36083673323312576</v>
      </c>
      <c r="U238" s="99">
        <f t="shared" si="76"/>
        <v>0.37371430693253127</v>
      </c>
      <c r="V238" s="99">
        <f t="shared" si="76"/>
        <v>0.40531725697061038</v>
      </c>
      <c r="W238" s="99">
        <f t="shared" si="76"/>
        <v>0.39571401076474844</v>
      </c>
      <c r="X238" s="99">
        <f t="shared" si="76"/>
        <v>0.44192951179374657</v>
      </c>
      <c r="Y238" s="99">
        <f t="shared" si="76"/>
        <v>0.43721473666949084</v>
      </c>
      <c r="Z238" s="99">
        <f t="shared" si="76"/>
        <v>0.43521447279909548</v>
      </c>
      <c r="AA238" s="99">
        <f t="shared" si="76"/>
        <v>0.45586448241286115</v>
      </c>
      <c r="AB238" s="99">
        <f t="shared" si="76"/>
        <v>0.4399447824281072</v>
      </c>
      <c r="AC238" s="99">
        <f t="shared" si="76"/>
        <v>0.40240059831050845</v>
      </c>
      <c r="AD238" s="99">
        <f t="shared" si="76"/>
        <v>0.40657028966885594</v>
      </c>
      <c r="AE238" s="99">
        <f t="shared" si="76"/>
        <v>0.38545939404324592</v>
      </c>
      <c r="AF238" s="99">
        <f t="shared" si="76"/>
        <v>0.34807431238725756</v>
      </c>
      <c r="AG238" s="99">
        <f t="shared" si="76"/>
        <v>0.39445838929845567</v>
      </c>
      <c r="AH238" s="99">
        <f t="shared" si="76"/>
        <v>0.39679398608931876</v>
      </c>
      <c r="AI238" s="99">
        <f t="shared" si="76"/>
        <v>0.38997536694855828</v>
      </c>
      <c r="AJ238" s="99">
        <f t="shared" si="76"/>
        <v>0.40310048585061181</v>
      </c>
      <c r="AK238" s="99">
        <f t="shared" si="76"/>
        <v>0.41216394133291201</v>
      </c>
      <c r="AL238" s="99">
        <f t="shared" si="76"/>
        <v>0.43085302177202767</v>
      </c>
      <c r="AM238" s="99">
        <f t="shared" si="76"/>
        <v>0.44765166016465868</v>
      </c>
      <c r="AN238" s="99">
        <f t="shared" si="76"/>
        <v>0.45184876473220031</v>
      </c>
      <c r="AO238" s="99">
        <f t="shared" si="76"/>
        <v>0.42596466690767287</v>
      </c>
      <c r="AP238" s="99">
        <f t="shared" si="76"/>
        <v>0.41071385636315549</v>
      </c>
      <c r="AQ238" s="99">
        <f t="shared" si="76"/>
        <v>-0.52083298514197851</v>
      </c>
      <c r="AR238" s="99">
        <f t="shared" si="76"/>
        <v>-2.7399935314183889E-3</v>
      </c>
      <c r="AS238" s="99">
        <f t="shared" si="76"/>
        <v>0.17612181728623291</v>
      </c>
      <c r="AT238" s="99">
        <f t="shared" si="76"/>
        <v>0.24673118980038156</v>
      </c>
      <c r="AU238" s="99">
        <f t="shared" si="76"/>
        <v>0.28129690229559828</v>
      </c>
      <c r="AV238" s="99">
        <f t="shared" si="76"/>
        <v>0.32911120788130083</v>
      </c>
      <c r="AW238" s="99">
        <f t="shared" si="76"/>
        <v>0.34256675279931093</v>
      </c>
      <c r="AX238" s="99">
        <f t="shared" si="76"/>
        <v>0.39437485643249964</v>
      </c>
      <c r="AY238" s="99">
        <f t="shared" si="76"/>
        <v>0.38690275474320951</v>
      </c>
      <c r="AZ238" s="99">
        <f t="shared" si="76"/>
        <v>0.42881933202968181</v>
      </c>
      <c r="BA238" s="99">
        <f t="shared" si="76"/>
        <v>0.41873309358387778</v>
      </c>
      <c r="BB238" s="99">
        <f t="shared" si="76"/>
        <v>0.48166856980652489</v>
      </c>
      <c r="BC238" s="99">
        <f t="shared" si="76"/>
        <v>0.50064798061692761</v>
      </c>
      <c r="BD238" s="99">
        <f t="shared" si="76"/>
        <v>0.47422105676116538</v>
      </c>
      <c r="BE238" s="99">
        <f t="shared" si="76"/>
        <v>0.4777994481660981</v>
      </c>
      <c r="BF238" s="99">
        <f t="shared" si="76"/>
        <v>0.50721087060844083</v>
      </c>
      <c r="BG238" s="99">
        <f t="shared" si="76"/>
        <v>0.48515647507319587</v>
      </c>
      <c r="BH238" s="99">
        <f t="shared" si="76"/>
        <v>0.44263097038157073</v>
      </c>
      <c r="BI238" s="99">
        <f t="shared" si="76"/>
        <v>0.41130591877501971</v>
      </c>
      <c r="BJ238" s="99">
        <f t="shared" si="76"/>
        <v>0.39580407089561326</v>
      </c>
      <c r="BK238" s="99">
        <f t="shared" si="76"/>
        <v>0.40840141870922797</v>
      </c>
      <c r="BL238" s="99">
        <f t="shared" si="76"/>
        <v>0.45228215767634855</v>
      </c>
      <c r="BN238" s="76"/>
    </row>
    <row r="239" spans="1:66" s="75" customFormat="1" x14ac:dyDescent="0.3">
      <c r="A239" s="89" t="s">
        <v>391</v>
      </c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100">
        <f t="shared" ref="T239:BL239" si="77">1-T237-T238</f>
        <v>5.399279459833467E-2</v>
      </c>
      <c r="U239" s="100">
        <f t="shared" si="77"/>
        <v>5.079647989306002E-2</v>
      </c>
      <c r="V239" s="100">
        <f t="shared" si="77"/>
        <v>5.1785983421250958E-2</v>
      </c>
      <c r="W239" s="100">
        <f t="shared" si="77"/>
        <v>4.921122666365807E-2</v>
      </c>
      <c r="X239" s="100">
        <f t="shared" si="77"/>
        <v>2.7783872737246307E-2</v>
      </c>
      <c r="Y239" s="100">
        <f t="shared" si="77"/>
        <v>5.031566864358139E-2</v>
      </c>
      <c r="Z239" s="100">
        <f t="shared" si="77"/>
        <v>5.165380927163693E-2</v>
      </c>
      <c r="AA239" s="100">
        <f t="shared" si="77"/>
        <v>5.4292032166169735E-2</v>
      </c>
      <c r="AB239" s="100">
        <f t="shared" si="77"/>
        <v>5.9267267707493465E-2</v>
      </c>
      <c r="AC239" s="100">
        <f t="shared" si="77"/>
        <v>6.3031031227394729E-2</v>
      </c>
      <c r="AD239" s="100">
        <f t="shared" si="77"/>
        <v>6.4334335351313887E-2</v>
      </c>
      <c r="AE239" s="100">
        <f t="shared" si="77"/>
        <v>9.6987351804054711E-2</v>
      </c>
      <c r="AF239" s="100">
        <f t="shared" si="77"/>
        <v>6.2081961827187115E-2</v>
      </c>
      <c r="AG239" s="100">
        <f t="shared" si="77"/>
        <v>7.9416787713401882E-2</v>
      </c>
      <c r="AH239" s="100">
        <f t="shared" si="77"/>
        <v>7.5923280485234501E-2</v>
      </c>
      <c r="AI239" s="100">
        <f t="shared" si="77"/>
        <v>6.7851770163441238E-2</v>
      </c>
      <c r="AJ239" s="100">
        <f t="shared" si="77"/>
        <v>6.3894643201512891E-2</v>
      </c>
      <c r="AK239" s="100">
        <f t="shared" si="77"/>
        <v>6.1036943413118494E-2</v>
      </c>
      <c r="AL239" s="100">
        <f t="shared" si="77"/>
        <v>5.9992365475589948E-2</v>
      </c>
      <c r="AM239" s="100">
        <f t="shared" si="77"/>
        <v>5.8610800177508138E-2</v>
      </c>
      <c r="AN239" s="100">
        <f t="shared" si="77"/>
        <v>5.9455881541771116E-2</v>
      </c>
      <c r="AO239" s="100">
        <f t="shared" si="77"/>
        <v>5.9115665206801116E-2</v>
      </c>
      <c r="AP239" s="100">
        <f t="shared" si="77"/>
        <v>5.5059988939914928E-2</v>
      </c>
      <c r="AQ239" s="100">
        <f t="shared" si="77"/>
        <v>0.99995543150658217</v>
      </c>
      <c r="AR239" s="100">
        <f t="shared" si="77"/>
        <v>0.43888105743002037</v>
      </c>
      <c r="AS239" s="100">
        <f t="shared" si="77"/>
        <v>0.2931714940739345</v>
      </c>
      <c r="AT239" s="100">
        <f t="shared" si="77"/>
        <v>0.23380717509655202</v>
      </c>
      <c r="AU239" s="100">
        <f t="shared" si="77"/>
        <v>0.18445365745638848</v>
      </c>
      <c r="AV239" s="100">
        <f t="shared" si="77"/>
        <v>0.15282327028545101</v>
      </c>
      <c r="AW239" s="100">
        <f t="shared" si="77"/>
        <v>0.1318105081826012</v>
      </c>
      <c r="AX239" s="100">
        <f t="shared" si="77"/>
        <v>0.11726593430351179</v>
      </c>
      <c r="AY239" s="100">
        <f t="shared" si="77"/>
        <v>0.11152477754915252</v>
      </c>
      <c r="AZ239" s="100">
        <f t="shared" si="77"/>
        <v>8.5477667413460412E-2</v>
      </c>
      <c r="BA239" s="100">
        <f t="shared" si="77"/>
        <v>7.297295601036824E-2</v>
      </c>
      <c r="BB239" s="100">
        <f t="shared" si="77"/>
        <v>8.7699265194475073E-2</v>
      </c>
      <c r="BC239" s="100">
        <f t="shared" si="77"/>
        <v>8.144521589962872E-2</v>
      </c>
      <c r="BD239" s="100">
        <f t="shared" si="77"/>
        <v>6.6355571156215321E-2</v>
      </c>
      <c r="BE239" s="100">
        <f t="shared" si="77"/>
        <v>8.6793166652533782E-2</v>
      </c>
      <c r="BF239" s="100">
        <f t="shared" si="77"/>
        <v>7.1306796655974614E-2</v>
      </c>
      <c r="BG239" s="100">
        <f t="shared" si="77"/>
        <v>6.7621619086542017E-2</v>
      </c>
      <c r="BH239" s="100">
        <f t="shared" si="77"/>
        <v>6.2609327285125582E-2</v>
      </c>
      <c r="BI239" s="100">
        <f t="shared" si="77"/>
        <v>5.7452785891079217E-2</v>
      </c>
      <c r="BJ239" s="100">
        <f t="shared" si="77"/>
        <v>6.2240697589451777E-2</v>
      </c>
      <c r="BK239" s="100">
        <f t="shared" si="77"/>
        <v>6.3137310785990275E-2</v>
      </c>
      <c r="BL239" s="100">
        <f t="shared" si="77"/>
        <v>0.14330405644200689</v>
      </c>
      <c r="BN239" s="76"/>
    </row>
    <row r="240" spans="1:66" s="75" customFormat="1" x14ac:dyDescent="0.3">
      <c r="A240" s="79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  <c r="BE240" s="80"/>
      <c r="BF240" s="80"/>
      <c r="BG240" s="80"/>
      <c r="BH240" s="80"/>
      <c r="BI240" s="80"/>
      <c r="BJ240" s="80"/>
      <c r="BK240" s="80"/>
      <c r="BL240" s="80"/>
      <c r="BN240" s="76"/>
    </row>
    <row r="241" spans="1:66" s="75" customFormat="1" x14ac:dyDescent="0.3">
      <c r="A241" s="79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  <c r="BE241" s="80"/>
      <c r="BF241" s="80"/>
      <c r="BG241" s="80"/>
      <c r="BH241" s="80"/>
      <c r="BI241" s="80"/>
      <c r="BJ241" s="80"/>
      <c r="BK241" s="80"/>
      <c r="BL241" s="80"/>
      <c r="BN241" s="76"/>
    </row>
    <row r="242" spans="1:66" s="75" customFormat="1" x14ac:dyDescent="0.3">
      <c r="A242" s="79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  <c r="BE242" s="80"/>
      <c r="BF242" s="80"/>
      <c r="BG242" s="80"/>
      <c r="BH242" s="80"/>
      <c r="BI242" s="80"/>
      <c r="BJ242" s="80"/>
      <c r="BK242" s="80"/>
      <c r="BL242" s="80"/>
      <c r="BN242" s="76"/>
    </row>
    <row r="243" spans="1:66" s="75" customFormat="1" x14ac:dyDescent="0.3">
      <c r="A243" s="79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101">
        <f>T236</f>
        <v>44562</v>
      </c>
      <c r="U243" s="101">
        <f t="shared" ref="U243:BL243" si="78">U236</f>
        <v>44593</v>
      </c>
      <c r="V243" s="101">
        <f t="shared" si="78"/>
        <v>44621</v>
      </c>
      <c r="W243" s="101">
        <f t="shared" si="78"/>
        <v>44652</v>
      </c>
      <c r="X243" s="101">
        <f t="shared" si="78"/>
        <v>44682</v>
      </c>
      <c r="Y243" s="101">
        <f t="shared" si="78"/>
        <v>44713</v>
      </c>
      <c r="Z243" s="101">
        <f t="shared" si="78"/>
        <v>44743</v>
      </c>
      <c r="AA243" s="101">
        <f t="shared" si="78"/>
        <v>44774</v>
      </c>
      <c r="AB243" s="101">
        <f t="shared" si="78"/>
        <v>44805</v>
      </c>
      <c r="AC243" s="101">
        <f t="shared" si="78"/>
        <v>44835</v>
      </c>
      <c r="AD243" s="101">
        <f t="shared" si="78"/>
        <v>44866</v>
      </c>
      <c r="AE243" s="101">
        <f t="shared" si="78"/>
        <v>44896</v>
      </c>
      <c r="AF243" s="101">
        <f t="shared" si="78"/>
        <v>44927</v>
      </c>
      <c r="AG243" s="101">
        <f t="shared" si="78"/>
        <v>44958</v>
      </c>
      <c r="AH243" s="101">
        <f t="shared" si="78"/>
        <v>44986</v>
      </c>
      <c r="AI243" s="101">
        <f t="shared" si="78"/>
        <v>45017</v>
      </c>
      <c r="AJ243" s="101">
        <f t="shared" si="78"/>
        <v>45047</v>
      </c>
      <c r="AK243" s="101">
        <f t="shared" si="78"/>
        <v>45078</v>
      </c>
      <c r="AL243" s="101">
        <f t="shared" si="78"/>
        <v>45108</v>
      </c>
      <c r="AM243" s="101">
        <f t="shared" si="78"/>
        <v>45139</v>
      </c>
      <c r="AN243" s="101">
        <f t="shared" si="78"/>
        <v>45170</v>
      </c>
      <c r="AO243" s="101">
        <f t="shared" si="78"/>
        <v>45200</v>
      </c>
      <c r="AP243" s="101">
        <f t="shared" si="78"/>
        <v>45231</v>
      </c>
      <c r="AQ243" s="101">
        <f t="shared" si="78"/>
        <v>45261</v>
      </c>
      <c r="AR243" s="101">
        <f t="shared" si="78"/>
        <v>45292</v>
      </c>
      <c r="AS243" s="101">
        <f t="shared" si="78"/>
        <v>45323</v>
      </c>
      <c r="AT243" s="101">
        <f t="shared" si="78"/>
        <v>45352</v>
      </c>
      <c r="AU243" s="101">
        <f t="shared" si="78"/>
        <v>45383</v>
      </c>
      <c r="AV243" s="101">
        <f t="shared" si="78"/>
        <v>45413</v>
      </c>
      <c r="AW243" s="101">
        <f t="shared" si="78"/>
        <v>45444</v>
      </c>
      <c r="AX243" s="101">
        <f t="shared" si="78"/>
        <v>45474</v>
      </c>
      <c r="AY243" s="101">
        <f t="shared" si="78"/>
        <v>45505</v>
      </c>
      <c r="AZ243" s="101">
        <f t="shared" si="78"/>
        <v>45536</v>
      </c>
      <c r="BA243" s="101">
        <f t="shared" si="78"/>
        <v>45566</v>
      </c>
      <c r="BB243" s="101">
        <f t="shared" si="78"/>
        <v>45597</v>
      </c>
      <c r="BC243" s="101">
        <f t="shared" si="78"/>
        <v>45627</v>
      </c>
      <c r="BD243" s="101">
        <f t="shared" si="78"/>
        <v>45658</v>
      </c>
      <c r="BE243" s="101">
        <f t="shared" si="78"/>
        <v>45689</v>
      </c>
      <c r="BF243" s="101">
        <f t="shared" si="78"/>
        <v>45717</v>
      </c>
      <c r="BG243" s="101">
        <f t="shared" si="78"/>
        <v>45748</v>
      </c>
      <c r="BH243" s="101">
        <f t="shared" si="78"/>
        <v>45778</v>
      </c>
      <c r="BI243" s="101">
        <f t="shared" si="78"/>
        <v>45809</v>
      </c>
      <c r="BJ243" s="101">
        <f t="shared" si="78"/>
        <v>45839</v>
      </c>
      <c r="BK243" s="101">
        <f t="shared" si="78"/>
        <v>45870</v>
      </c>
      <c r="BL243" s="101">
        <f t="shared" si="78"/>
        <v>45901</v>
      </c>
      <c r="BN243" s="76"/>
    </row>
    <row r="244" spans="1:66" s="75" customFormat="1" x14ac:dyDescent="0.3">
      <c r="A244" s="102" t="str">
        <f>A41</f>
        <v>Customer Churn Rate (CCR). Отток месяца</v>
      </c>
      <c r="B244" s="102">
        <f t="shared" ref="B244:BL244" si="79">B41</f>
        <v>0</v>
      </c>
      <c r="C244" s="102">
        <f t="shared" si="79"/>
        <v>0</v>
      </c>
      <c r="D244" s="102">
        <f t="shared" si="79"/>
        <v>0</v>
      </c>
      <c r="E244" s="102">
        <f t="shared" si="79"/>
        <v>0</v>
      </c>
      <c r="F244" s="102">
        <f t="shared" si="79"/>
        <v>0</v>
      </c>
      <c r="G244" s="102">
        <f t="shared" si="79"/>
        <v>0</v>
      </c>
      <c r="H244" s="102">
        <f t="shared" si="79"/>
        <v>0.18471024274176942</v>
      </c>
      <c r="I244" s="102">
        <f t="shared" si="79"/>
        <v>9.9665123175612422E-2</v>
      </c>
      <c r="J244" s="102">
        <f t="shared" si="79"/>
        <v>7.6467142434225033E-3</v>
      </c>
      <c r="K244" s="102">
        <f t="shared" si="79"/>
        <v>0.11659642328283404</v>
      </c>
      <c r="L244" s="102">
        <f t="shared" si="79"/>
        <v>0.14230828067450371</v>
      </c>
      <c r="M244" s="102">
        <f t="shared" si="79"/>
        <v>7.5008862554441405E-2</v>
      </c>
      <c r="N244" s="102">
        <f t="shared" si="79"/>
        <v>9.7524395337358086E-2</v>
      </c>
      <c r="O244" s="102">
        <f t="shared" si="79"/>
        <v>7.3914089995381183E-2</v>
      </c>
      <c r="P244" s="102">
        <f t="shared" si="79"/>
        <v>0</v>
      </c>
      <c r="Q244" s="102">
        <f t="shared" si="79"/>
        <v>5.8653389132980141E-2</v>
      </c>
      <c r="R244" s="102">
        <f t="shared" si="79"/>
        <v>0.14597256219047078</v>
      </c>
      <c r="S244" s="102">
        <f t="shared" si="79"/>
        <v>0</v>
      </c>
      <c r="T244" s="100">
        <f t="shared" si="79"/>
        <v>9.9344668188581092E-2</v>
      </c>
      <c r="U244" s="100">
        <f t="shared" si="79"/>
        <v>8.5140648486149884E-2</v>
      </c>
      <c r="V244" s="100">
        <f t="shared" si="79"/>
        <v>2.6617404973203123E-2</v>
      </c>
      <c r="W244" s="100">
        <f t="shared" si="79"/>
        <v>0.13632554634513941</v>
      </c>
      <c r="X244" s="100">
        <f t="shared" si="79"/>
        <v>5.8993741579670418E-2</v>
      </c>
      <c r="Y244" s="100">
        <f t="shared" si="79"/>
        <v>4.6955567745474491E-2</v>
      </c>
      <c r="Z244" s="100">
        <f t="shared" si="79"/>
        <v>9.4536609363469901E-2</v>
      </c>
      <c r="AA244" s="100">
        <f t="shared" si="79"/>
        <v>0</v>
      </c>
      <c r="AB244" s="100">
        <f t="shared" si="79"/>
        <v>0</v>
      </c>
      <c r="AC244" s="100">
        <f t="shared" si="79"/>
        <v>6.6407681594957121E-2</v>
      </c>
      <c r="AD244" s="100">
        <f t="shared" si="79"/>
        <v>4.0226573323688439E-2</v>
      </c>
      <c r="AE244" s="100">
        <f t="shared" si="79"/>
        <v>0</v>
      </c>
      <c r="AF244" s="100">
        <f t="shared" si="79"/>
        <v>0.18978719758388399</v>
      </c>
      <c r="AG244" s="100">
        <f t="shared" si="79"/>
        <v>6.1052944786416978E-2</v>
      </c>
      <c r="AH244" s="100">
        <f t="shared" si="79"/>
        <v>4.0726401964299823E-2</v>
      </c>
      <c r="AI244" s="100">
        <f t="shared" si="79"/>
        <v>8.9435844593803424E-2</v>
      </c>
      <c r="AJ244" s="100">
        <f t="shared" si="79"/>
        <v>9.8118658187942395E-2</v>
      </c>
      <c r="AK244" s="100">
        <f t="shared" si="79"/>
        <v>0.11267877249625192</v>
      </c>
      <c r="AL244" s="100">
        <f t="shared" si="79"/>
        <v>9.2207125365352707E-2</v>
      </c>
      <c r="AM244" s="100">
        <f t="shared" si="79"/>
        <v>3.1165219288080599E-2</v>
      </c>
      <c r="AN244" s="100">
        <f t="shared" si="79"/>
        <v>0</v>
      </c>
      <c r="AO244" s="100">
        <f t="shared" si="79"/>
        <v>2.6973026973026972E-2</v>
      </c>
      <c r="AP244" s="100">
        <f t="shared" si="79"/>
        <v>6.8348969105768154E-2</v>
      </c>
      <c r="AQ244" s="100">
        <f t="shared" si="79"/>
        <v>0.99995191267341488</v>
      </c>
      <c r="AR244" s="100">
        <f t="shared" si="79"/>
        <v>0.48774087877926897</v>
      </c>
      <c r="AS244" s="100">
        <f t="shared" si="79"/>
        <v>0.29069561662059329</v>
      </c>
      <c r="AT244" s="100">
        <f t="shared" si="79"/>
        <v>0.1989321527824231</v>
      </c>
      <c r="AU244" s="100">
        <f t="shared" si="79"/>
        <v>0.22883416313805779</v>
      </c>
      <c r="AV244" s="100">
        <f t="shared" si="79"/>
        <v>0.17429815712422803</v>
      </c>
      <c r="AW244" s="100">
        <f t="shared" si="79"/>
        <v>0.20482672876788408</v>
      </c>
      <c r="AX244" s="100">
        <f t="shared" si="79"/>
        <v>9.9693367786391041E-2</v>
      </c>
      <c r="AY244" s="100">
        <f t="shared" si="79"/>
        <v>0.12773791668355697</v>
      </c>
      <c r="AZ244" s="100">
        <f t="shared" si="79"/>
        <v>2.8049795957691328E-2</v>
      </c>
      <c r="BA244" s="100">
        <f t="shared" si="79"/>
        <v>4.3590308084797781E-2</v>
      </c>
      <c r="BB244" s="100">
        <f t="shared" si="79"/>
        <v>0.11246885453735259</v>
      </c>
      <c r="BC244" s="100">
        <f t="shared" si="79"/>
        <v>5.3475004354642051E-2</v>
      </c>
      <c r="BD244" s="100">
        <f t="shared" si="79"/>
        <v>0.15072592611142763</v>
      </c>
      <c r="BE244" s="100">
        <f t="shared" si="79"/>
        <v>3.6422952241333031E-2</v>
      </c>
      <c r="BF244" s="100">
        <f t="shared" si="79"/>
        <v>4.0624368097999436E-2</v>
      </c>
      <c r="BG244" s="100">
        <f t="shared" si="79"/>
        <v>0.12128406536508979</v>
      </c>
      <c r="BH244" s="100">
        <f t="shared" si="79"/>
        <v>0.15267625638998505</v>
      </c>
      <c r="BI244" s="100">
        <f t="shared" si="79"/>
        <v>0.12217972664472709</v>
      </c>
      <c r="BJ244" s="100">
        <f t="shared" si="79"/>
        <v>8.0779301398317557E-2</v>
      </c>
      <c r="BK244" s="100">
        <f t="shared" si="79"/>
        <v>3.9215049485657683E-2</v>
      </c>
      <c r="BL244" s="100">
        <f t="shared" si="79"/>
        <v>0</v>
      </c>
      <c r="BN244" s="76"/>
    </row>
    <row r="245" spans="1:66" s="75" customFormat="1" x14ac:dyDescent="0.3">
      <c r="A245" s="79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  <c r="BE245" s="80"/>
      <c r="BF245" s="80"/>
      <c r="BG245" s="80"/>
      <c r="BH245" s="80"/>
      <c r="BI245" s="80"/>
      <c r="BJ245" s="80"/>
      <c r="BK245" s="80"/>
      <c r="BN245" s="76"/>
    </row>
    <row r="246" spans="1:66" s="103" customFormat="1" x14ac:dyDescent="0.3">
      <c r="A246" s="79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  <c r="AY246" s="80"/>
      <c r="AZ246" s="80"/>
      <c r="BA246" s="80"/>
      <c r="BB246" s="80"/>
      <c r="BC246" s="80"/>
      <c r="BD246" s="80"/>
      <c r="BE246" s="80"/>
      <c r="BF246" s="80"/>
      <c r="BG246" s="80"/>
      <c r="BH246" s="80"/>
      <c r="BI246" s="80"/>
      <c r="BJ246" s="80"/>
      <c r="BK246" s="80"/>
      <c r="BL246" s="75"/>
      <c r="BM246" s="75"/>
      <c r="BN246" s="76"/>
    </row>
    <row r="247" spans="1:66" s="103" customFormat="1" x14ac:dyDescent="0.3">
      <c r="A247" s="79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/>
      <c r="BG247" s="80"/>
      <c r="BH247" s="80"/>
      <c r="BI247" s="80"/>
      <c r="BJ247" s="80"/>
      <c r="BK247" s="80"/>
      <c r="BL247" s="75"/>
      <c r="BM247" s="75"/>
      <c r="BN247" s="76"/>
    </row>
    <row r="248" spans="1:66" s="103" customFormat="1" x14ac:dyDescent="0.3">
      <c r="A248" s="104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76"/>
      <c r="BM248" s="76"/>
      <c r="BN248" s="76"/>
    </row>
    <row r="249" spans="1:66" s="103" customFormat="1" x14ac:dyDescent="0.3">
      <c r="A249" s="104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76"/>
      <c r="BM249" s="76"/>
      <c r="BN249" s="76"/>
    </row>
    <row r="250" spans="1:66" s="103" customFormat="1" x14ac:dyDescent="0.3">
      <c r="A250" s="104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76"/>
      <c r="BM250" s="76"/>
      <c r="BN250" s="76"/>
    </row>
    <row r="251" spans="1:66" s="103" customFormat="1" x14ac:dyDescent="0.3">
      <c r="A251" s="104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76"/>
      <c r="BM251" s="76"/>
      <c r="BN251" s="76"/>
    </row>
    <row r="252" spans="1:66" s="103" customFormat="1" x14ac:dyDescent="0.3">
      <c r="A252" s="104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76"/>
      <c r="BM252" s="76"/>
      <c r="BN252" s="76"/>
    </row>
    <row r="253" spans="1:66" s="103" customFormat="1" x14ac:dyDescent="0.3">
      <c r="A253" s="10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6"/>
      <c r="AW253" s="76"/>
      <c r="AX253" s="76"/>
      <c r="AY253" s="76"/>
      <c r="AZ253" s="76"/>
      <c r="BA253" s="76"/>
      <c r="BB253" s="76"/>
      <c r="BC253" s="76"/>
      <c r="BD253" s="105"/>
      <c r="BE253" s="105"/>
      <c r="BF253" s="105"/>
      <c r="BG253" s="105"/>
      <c r="BH253" s="105"/>
      <c r="BI253" s="105"/>
      <c r="BJ253" s="105"/>
      <c r="BK253" s="105"/>
      <c r="BL253" s="76"/>
      <c r="BM253" s="76"/>
      <c r="BN253" s="76"/>
    </row>
    <row r="254" spans="1:66" s="103" customFormat="1" x14ac:dyDescent="0.3">
      <c r="A254" s="10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6"/>
      <c r="AW254" s="76"/>
      <c r="AX254" s="76"/>
      <c r="AY254" s="76"/>
      <c r="AZ254" s="76"/>
      <c r="BA254" s="76"/>
      <c r="BB254" s="76"/>
      <c r="BC254" s="76"/>
      <c r="BD254" s="105"/>
      <c r="BE254" s="105"/>
      <c r="BF254" s="105"/>
      <c r="BG254" s="105"/>
      <c r="BH254" s="105"/>
      <c r="BI254" s="105"/>
      <c r="BJ254" s="105"/>
      <c r="BK254" s="105"/>
      <c r="BL254" s="76"/>
      <c r="BM254" s="76"/>
      <c r="BN254" s="76"/>
    </row>
    <row r="255" spans="1:66" s="103" customFormat="1" x14ac:dyDescent="0.3">
      <c r="A255" s="10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6"/>
      <c r="AW255" s="76"/>
      <c r="AX255" s="76"/>
      <c r="AY255" s="76"/>
      <c r="AZ255" s="76"/>
      <c r="BA255" s="76"/>
      <c r="BB255" s="76"/>
      <c r="BC255" s="76"/>
      <c r="BD255" s="105"/>
      <c r="BE255" s="105"/>
      <c r="BF255" s="105"/>
      <c r="BG255" s="105"/>
      <c r="BH255" s="105"/>
      <c r="BI255" s="105"/>
      <c r="BJ255" s="105"/>
      <c r="BK255" s="105"/>
      <c r="BL255" s="76"/>
      <c r="BM255" s="76"/>
      <c r="BN255" s="76"/>
    </row>
    <row r="256" spans="1:66" s="103" customFormat="1" x14ac:dyDescent="0.3">
      <c r="A256" s="10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6"/>
      <c r="AW256" s="76"/>
      <c r="AX256" s="76"/>
      <c r="AY256" s="76"/>
      <c r="AZ256" s="76"/>
      <c r="BA256" s="76"/>
      <c r="BB256" s="76"/>
      <c r="BC256" s="76"/>
      <c r="BD256" s="105"/>
      <c r="BE256" s="105"/>
      <c r="BF256" s="105"/>
      <c r="BG256" s="105"/>
      <c r="BH256" s="105"/>
      <c r="BI256" s="105"/>
      <c r="BJ256" s="105"/>
      <c r="BK256" s="105"/>
      <c r="BL256" s="76"/>
      <c r="BM256" s="76"/>
      <c r="BN256" s="76"/>
    </row>
    <row r="257" spans="1:66" s="103" customFormat="1" x14ac:dyDescent="0.3">
      <c r="A257" s="10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6"/>
      <c r="AW257" s="76"/>
      <c r="AX257" s="76"/>
      <c r="AY257" s="76"/>
      <c r="AZ257" s="76"/>
      <c r="BA257" s="76"/>
      <c r="BB257" s="76"/>
      <c r="BC257" s="76"/>
      <c r="BD257" s="105"/>
      <c r="BE257" s="105"/>
      <c r="BF257" s="105"/>
      <c r="BG257" s="105"/>
      <c r="BH257" s="105"/>
      <c r="BI257" s="105"/>
      <c r="BJ257" s="105"/>
      <c r="BK257" s="105"/>
      <c r="BL257" s="76"/>
      <c r="BM257" s="76"/>
      <c r="BN257" s="76"/>
    </row>
    <row r="258" spans="1:66" s="103" customFormat="1" x14ac:dyDescent="0.3">
      <c r="A258" s="10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6"/>
      <c r="AW258" s="76"/>
      <c r="AX258" s="76"/>
      <c r="AY258" s="76"/>
      <c r="AZ258" s="76"/>
      <c r="BA258" s="76"/>
      <c r="BB258" s="76"/>
      <c r="BC258" s="76"/>
      <c r="BD258" s="105"/>
      <c r="BE258" s="105"/>
      <c r="BF258" s="105"/>
      <c r="BG258" s="105"/>
      <c r="BH258" s="105"/>
      <c r="BI258" s="105"/>
      <c r="BJ258" s="105"/>
      <c r="BK258" s="105"/>
      <c r="BL258" s="76"/>
      <c r="BM258" s="76"/>
      <c r="BN258" s="76"/>
    </row>
    <row r="259" spans="1:66" s="103" customFormat="1" x14ac:dyDescent="0.3">
      <c r="A259" s="10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6"/>
      <c r="AW259" s="76"/>
      <c r="AX259" s="76"/>
      <c r="AY259" s="76"/>
      <c r="AZ259" s="76"/>
      <c r="BA259" s="76"/>
      <c r="BB259" s="76"/>
      <c r="BC259" s="76"/>
      <c r="BD259" s="105"/>
      <c r="BE259" s="105"/>
      <c r="BF259" s="105"/>
      <c r="BG259" s="105"/>
      <c r="BH259" s="105"/>
      <c r="BI259" s="105"/>
      <c r="BJ259" s="105"/>
      <c r="BK259" s="105"/>
      <c r="BL259" s="76"/>
      <c r="BM259" s="76"/>
      <c r="BN259" s="76"/>
    </row>
    <row r="260" spans="1:66" s="103" customFormat="1" x14ac:dyDescent="0.3">
      <c r="A260" s="10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6"/>
      <c r="AW260" s="76"/>
      <c r="AX260" s="76"/>
      <c r="AY260" s="76"/>
      <c r="AZ260" s="76"/>
      <c r="BA260" s="76"/>
      <c r="BB260" s="76"/>
      <c r="BC260" s="76"/>
      <c r="BD260" s="105"/>
      <c r="BE260" s="105"/>
      <c r="BF260" s="105"/>
      <c r="BG260" s="105"/>
      <c r="BH260" s="105"/>
      <c r="BI260" s="105"/>
      <c r="BJ260" s="105"/>
      <c r="BK260" s="105"/>
      <c r="BL260" s="76"/>
      <c r="BM260" s="76"/>
      <c r="BN260" s="76"/>
    </row>
    <row r="261" spans="1:66" s="103" customFormat="1" x14ac:dyDescent="0.3">
      <c r="A261" s="10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6"/>
      <c r="AW261" s="76"/>
      <c r="AX261" s="76"/>
      <c r="AY261" s="76"/>
      <c r="AZ261" s="76"/>
      <c r="BA261" s="76"/>
      <c r="BB261" s="76"/>
      <c r="BC261" s="76"/>
      <c r="BD261" s="105"/>
      <c r="BE261" s="105"/>
      <c r="BF261" s="105"/>
      <c r="BG261" s="105"/>
      <c r="BH261" s="105"/>
      <c r="BI261" s="105"/>
      <c r="BJ261" s="105"/>
      <c r="BK261" s="105"/>
      <c r="BL261" s="76"/>
      <c r="BM261" s="76"/>
      <c r="BN261" s="76"/>
    </row>
    <row r="262" spans="1:66" s="103" customFormat="1" x14ac:dyDescent="0.3">
      <c r="A262" s="10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6"/>
      <c r="AV262" s="76"/>
      <c r="AW262" s="76"/>
      <c r="AX262" s="76"/>
      <c r="AY262" s="76"/>
      <c r="AZ262" s="76"/>
      <c r="BA262" s="76"/>
      <c r="BB262" s="76"/>
      <c r="BC262" s="76"/>
      <c r="BD262" s="105"/>
      <c r="BE262" s="105"/>
      <c r="BF262" s="105"/>
      <c r="BG262" s="105"/>
      <c r="BH262" s="105"/>
      <c r="BI262" s="105"/>
      <c r="BJ262" s="105"/>
      <c r="BK262" s="105"/>
      <c r="BL262" s="76"/>
      <c r="BM262" s="76"/>
      <c r="BN262" s="76"/>
    </row>
    <row r="263" spans="1:66" s="103" customFormat="1" x14ac:dyDescent="0.3">
      <c r="A263" s="10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  <c r="AR263" s="76"/>
      <c r="AS263" s="76"/>
      <c r="AT263" s="76"/>
      <c r="AU263" s="76"/>
      <c r="AV263" s="76"/>
      <c r="AW263" s="76"/>
      <c r="AX263" s="76"/>
      <c r="AY263" s="76"/>
      <c r="AZ263" s="76"/>
      <c r="BA263" s="76"/>
      <c r="BB263" s="76"/>
      <c r="BC263" s="76"/>
      <c r="BD263" s="105"/>
      <c r="BE263" s="105"/>
      <c r="BF263" s="105"/>
      <c r="BG263" s="105"/>
      <c r="BH263" s="105"/>
      <c r="BI263" s="105"/>
      <c r="BJ263" s="105"/>
      <c r="BK263" s="105"/>
      <c r="BL263" s="76"/>
      <c r="BM263" s="76"/>
      <c r="BN263" s="76"/>
    </row>
    <row r="264" spans="1:66" s="103" customFormat="1" x14ac:dyDescent="0.3">
      <c r="A264" s="10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  <c r="AV264" s="76"/>
      <c r="AW264" s="76"/>
      <c r="AX264" s="76"/>
      <c r="AY264" s="76"/>
      <c r="AZ264" s="76"/>
      <c r="BA264" s="76"/>
      <c r="BB264" s="76"/>
      <c r="BC264" s="76"/>
      <c r="BD264" s="105"/>
      <c r="BE264" s="105"/>
      <c r="BF264" s="105"/>
      <c r="BG264" s="105"/>
      <c r="BH264" s="105"/>
      <c r="BI264" s="105"/>
      <c r="BJ264" s="105"/>
      <c r="BK264" s="105"/>
      <c r="BL264" s="76"/>
      <c r="BM264" s="76"/>
      <c r="BN264" s="76"/>
    </row>
    <row r="265" spans="1:66" s="103" customFormat="1" x14ac:dyDescent="0.3">
      <c r="A265" s="10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  <c r="AR265" s="76"/>
      <c r="AS265" s="76"/>
      <c r="AT265" s="76"/>
      <c r="AU265" s="76"/>
      <c r="AV265" s="76"/>
      <c r="AW265" s="76"/>
      <c r="AX265" s="76"/>
      <c r="AY265" s="76"/>
      <c r="AZ265" s="76"/>
      <c r="BA265" s="76"/>
      <c r="BB265" s="76"/>
      <c r="BC265" s="76"/>
      <c r="BD265" s="105"/>
      <c r="BE265" s="105"/>
      <c r="BF265" s="105"/>
      <c r="BG265" s="105"/>
      <c r="BH265" s="105"/>
      <c r="BI265" s="105"/>
      <c r="BJ265" s="105"/>
      <c r="BK265" s="105"/>
      <c r="BL265" s="76"/>
      <c r="BM265" s="76"/>
      <c r="BN265" s="76"/>
    </row>
    <row r="266" spans="1:66" s="103" customFormat="1" x14ac:dyDescent="0.3">
      <c r="A266" s="10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  <c r="AV266" s="76"/>
      <c r="AW266" s="76"/>
      <c r="AX266" s="76"/>
      <c r="AY266" s="76"/>
      <c r="AZ266" s="76"/>
      <c r="BA266" s="76"/>
      <c r="BB266" s="76"/>
      <c r="BC266" s="76"/>
      <c r="BD266" s="105"/>
      <c r="BE266" s="105"/>
      <c r="BF266" s="105"/>
      <c r="BG266" s="105"/>
      <c r="BH266" s="105"/>
      <c r="BI266" s="105"/>
      <c r="BJ266" s="105"/>
      <c r="BK266" s="105"/>
      <c r="BL266" s="76"/>
      <c r="BM266" s="76"/>
      <c r="BN266" s="76"/>
    </row>
    <row r="267" spans="1:66" s="103" customFormat="1" x14ac:dyDescent="0.3">
      <c r="A267" s="107"/>
      <c r="BD267" s="108"/>
      <c r="BE267" s="108"/>
      <c r="BF267" s="108"/>
      <c r="BG267" s="108"/>
      <c r="BH267" s="108"/>
      <c r="BI267" s="108"/>
      <c r="BJ267" s="108"/>
      <c r="BK267" s="108"/>
    </row>
    <row r="268" spans="1:66" s="103" customFormat="1" x14ac:dyDescent="0.3">
      <c r="A268" s="107"/>
      <c r="BD268" s="108"/>
      <c r="BE268" s="108"/>
      <c r="BF268" s="108"/>
      <c r="BG268" s="108"/>
      <c r="BH268" s="108"/>
      <c r="BI268" s="108"/>
      <c r="BJ268" s="108"/>
      <c r="BK268" s="108"/>
    </row>
    <row r="269" spans="1:66" s="103" customFormat="1" x14ac:dyDescent="0.3">
      <c r="A269" s="107"/>
      <c r="BD269" s="108"/>
      <c r="BE269" s="108"/>
      <c r="BF269" s="108"/>
      <c r="BG269" s="108"/>
      <c r="BH269" s="108"/>
      <c r="BI269" s="108"/>
      <c r="BJ269" s="108"/>
      <c r="BK269" s="108"/>
    </row>
    <row r="270" spans="1:66" s="103" customFormat="1" x14ac:dyDescent="0.3">
      <c r="A270" s="107"/>
      <c r="BD270" s="108"/>
      <c r="BE270" s="108"/>
      <c r="BF270" s="108"/>
      <c r="BG270" s="108"/>
      <c r="BH270" s="108"/>
      <c r="BI270" s="108"/>
      <c r="BJ270" s="108"/>
      <c r="BK270" s="108"/>
    </row>
    <row r="271" spans="1:66" s="103" customFormat="1" x14ac:dyDescent="0.3">
      <c r="A271" s="107"/>
      <c r="BD271" s="108"/>
      <c r="BE271" s="108"/>
      <c r="BF271" s="108"/>
      <c r="BG271" s="108"/>
      <c r="BH271" s="108"/>
      <c r="BI271" s="108"/>
      <c r="BJ271" s="108"/>
      <c r="BK271" s="108"/>
    </row>
    <row r="272" spans="1:66" s="103" customFormat="1" x14ac:dyDescent="0.3">
      <c r="A272" s="107"/>
      <c r="BD272" s="108"/>
      <c r="BE272" s="108"/>
      <c r="BF272" s="108"/>
      <c r="BG272" s="108"/>
      <c r="BH272" s="108"/>
      <c r="BI272" s="108"/>
      <c r="BJ272" s="108"/>
      <c r="BK272" s="108"/>
    </row>
    <row r="273" spans="1:63" s="103" customFormat="1" x14ac:dyDescent="0.3">
      <c r="A273" s="107"/>
      <c r="BD273" s="108"/>
      <c r="BE273" s="108"/>
      <c r="BF273" s="108"/>
      <c r="BG273" s="108"/>
      <c r="BH273" s="108"/>
      <c r="BI273" s="108"/>
      <c r="BJ273" s="108"/>
      <c r="BK273" s="108"/>
    </row>
  </sheetData>
  <mergeCells count="49">
    <mergeCell ref="BD30:BO30"/>
    <mergeCell ref="A65:A66"/>
    <mergeCell ref="B65:G65"/>
    <mergeCell ref="H65:S65"/>
    <mergeCell ref="T65:AE65"/>
    <mergeCell ref="AF65:AQ65"/>
    <mergeCell ref="AR65:BC65"/>
    <mergeCell ref="BD65:BO65"/>
    <mergeCell ref="A30:A31"/>
    <mergeCell ref="B30:G30"/>
    <mergeCell ref="H30:S30"/>
    <mergeCell ref="T30:AE30"/>
    <mergeCell ref="AF30:AQ30"/>
    <mergeCell ref="AR30:BC30"/>
    <mergeCell ref="BD92:BO92"/>
    <mergeCell ref="A128:A129"/>
    <mergeCell ref="B128:G128"/>
    <mergeCell ref="H128:S128"/>
    <mergeCell ref="T128:AE128"/>
    <mergeCell ref="AF128:AQ128"/>
    <mergeCell ref="AR128:BC128"/>
    <mergeCell ref="BD128:BO128"/>
    <mergeCell ref="A92:A93"/>
    <mergeCell ref="B92:G92"/>
    <mergeCell ref="H92:S92"/>
    <mergeCell ref="T92:AE92"/>
    <mergeCell ref="AF92:AQ92"/>
    <mergeCell ref="AR92:BC92"/>
    <mergeCell ref="BD144:BO144"/>
    <mergeCell ref="A160:A161"/>
    <mergeCell ref="B160:G160"/>
    <mergeCell ref="H160:S160"/>
    <mergeCell ref="T160:AE160"/>
    <mergeCell ref="AF160:AQ160"/>
    <mergeCell ref="AR160:BC160"/>
    <mergeCell ref="BD160:BO160"/>
    <mergeCell ref="A144:A145"/>
    <mergeCell ref="B144:G144"/>
    <mergeCell ref="H144:S144"/>
    <mergeCell ref="T144:AE144"/>
    <mergeCell ref="AF144:AQ144"/>
    <mergeCell ref="AR144:BC144"/>
    <mergeCell ref="BD176:BO176"/>
    <mergeCell ref="A176:A177"/>
    <mergeCell ref="B176:G176"/>
    <mergeCell ref="H176:S176"/>
    <mergeCell ref="T176:AE176"/>
    <mergeCell ref="AF176:AQ176"/>
    <mergeCell ref="AR176:BC176"/>
  </mergeCells>
  <pageMargins left="0.25" right="0.25" top="0.75" bottom="0.75" header="0.3" footer="0.3"/>
  <pageSetup paperSize="9" scale="6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983F4-3266-41AD-8780-E0581191EF51}">
  <sheetPr codeName="Лист6"/>
  <dimension ref="A1:AM346"/>
  <sheetViews>
    <sheetView topLeftCell="A23" zoomScale="78" zoomScaleNormal="78" workbookViewId="0">
      <selection activeCell="A43" sqref="A43:AH346"/>
    </sheetView>
  </sheetViews>
  <sheetFormatPr defaultRowHeight="15" x14ac:dyDescent="0.25"/>
  <cols>
    <col min="1" max="1" width="51.42578125" customWidth="1"/>
    <col min="2" max="2" width="16.85546875" customWidth="1"/>
    <col min="3" max="11" width="16.5703125" bestFit="1" customWidth="1"/>
    <col min="12" max="12" width="18.28515625" customWidth="1"/>
    <col min="13" max="13" width="16.5703125" bestFit="1" customWidth="1"/>
    <col min="14" max="23" width="14.5703125" customWidth="1"/>
    <col min="24" max="28" width="17.28515625" bestFit="1" customWidth="1"/>
    <col min="29" max="29" width="15" bestFit="1" customWidth="1"/>
    <col min="30" max="31" width="12.28515625" bestFit="1" customWidth="1"/>
    <col min="32" max="32" width="12" bestFit="1" customWidth="1"/>
    <col min="33" max="35" width="15" bestFit="1" customWidth="1"/>
    <col min="36" max="37" width="11.85546875" bestFit="1" customWidth="1"/>
  </cols>
  <sheetData>
    <row r="1" spans="1:36" s="3" customFormat="1" ht="47.2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2"/>
    </row>
    <row r="2" spans="1:36" s="7" customForma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7" customForma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7" customForma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7" customFormat="1" x14ac:dyDescent="0.25">
      <c r="A5" s="4"/>
      <c r="B5" s="5"/>
      <c r="C5" s="5"/>
      <c r="D5" s="5"/>
      <c r="E5" s="5"/>
      <c r="F5" s="5"/>
      <c r="G5" s="5"/>
      <c r="H5" s="5"/>
      <c r="I5" s="5"/>
      <c r="J5" s="8"/>
      <c r="K5" s="8"/>
      <c r="L5" s="8"/>
      <c r="M5" s="8"/>
      <c r="N5" s="8"/>
      <c r="O5" s="8"/>
      <c r="P5" s="8"/>
      <c r="Q5" s="8"/>
      <c r="R5" s="8"/>
      <c r="S5" s="8"/>
      <c r="T5" s="9"/>
      <c r="U5" s="9"/>
      <c r="V5" s="9"/>
      <c r="W5" s="9"/>
      <c r="X5" s="9"/>
      <c r="Y5" s="9"/>
      <c r="Z5" s="9"/>
      <c r="AA5" s="9"/>
      <c r="AB5" s="9"/>
      <c r="AC5" s="9"/>
      <c r="AD5" s="6"/>
      <c r="AE5" s="6"/>
      <c r="AF5" s="6"/>
      <c r="AG5" s="6"/>
      <c r="AH5" s="6"/>
      <c r="AI5" s="6"/>
      <c r="AJ5" s="6"/>
    </row>
    <row r="6" spans="1:36" s="7" customFormat="1" x14ac:dyDescent="0.25">
      <c r="A6" s="4"/>
      <c r="B6" s="5"/>
      <c r="C6" s="5"/>
      <c r="D6" s="5"/>
      <c r="E6" s="5"/>
      <c r="F6" s="5"/>
      <c r="G6" s="5"/>
      <c r="H6" s="5"/>
      <c r="I6" s="5"/>
      <c r="J6" s="8"/>
      <c r="K6" s="8"/>
      <c r="L6" s="8"/>
      <c r="M6" s="8"/>
      <c r="N6" s="8"/>
      <c r="O6" s="8"/>
      <c r="P6" s="8"/>
      <c r="Q6" s="8"/>
      <c r="R6" s="8"/>
      <c r="S6" s="8"/>
      <c r="T6" s="9"/>
      <c r="U6" s="9"/>
      <c r="V6" s="9"/>
      <c r="W6" s="9"/>
      <c r="X6" s="9"/>
      <c r="Y6" s="9"/>
      <c r="Z6" s="9"/>
      <c r="AA6" s="9"/>
      <c r="AB6" s="9"/>
      <c r="AC6" s="9"/>
      <c r="AD6" s="6"/>
      <c r="AE6" s="6"/>
      <c r="AF6" s="6"/>
      <c r="AG6" s="6"/>
      <c r="AH6" s="6"/>
      <c r="AI6" s="6"/>
      <c r="AJ6" s="6"/>
    </row>
    <row r="7" spans="1:36" s="11" customFormat="1" x14ac:dyDescent="0.25">
      <c r="A7" s="10"/>
      <c r="B7" s="10"/>
      <c r="C7" s="10"/>
      <c r="D7" s="10"/>
      <c r="E7" s="10"/>
      <c r="F7" s="10"/>
      <c r="G7" s="10"/>
      <c r="H7" s="10"/>
      <c r="I7" s="10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36" s="11" customFormat="1" x14ac:dyDescent="0.25">
      <c r="A8" s="10"/>
      <c r="B8" s="10"/>
      <c r="C8" s="10"/>
      <c r="D8" s="10"/>
      <c r="E8" s="10"/>
      <c r="F8" s="10"/>
      <c r="G8" s="10"/>
      <c r="H8" s="10"/>
      <c r="I8" s="10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36" s="11" customForma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36" s="11" customFormat="1" x14ac:dyDescent="0.25">
      <c r="A10" s="10"/>
      <c r="D10" s="10"/>
      <c r="E10" s="10"/>
      <c r="F10" s="10"/>
      <c r="G10" s="10"/>
      <c r="H10" s="10"/>
      <c r="I10" s="10"/>
      <c r="J10" s="10"/>
      <c r="K10" s="10"/>
      <c r="L10" s="10"/>
      <c r="M10" s="10" t="s">
        <v>1</v>
      </c>
      <c r="N10" s="10">
        <f>MAX(B24:AN24)</f>
        <v>4215591.0850000009</v>
      </c>
      <c r="O10" s="10"/>
      <c r="P10" s="10"/>
      <c r="Q10" s="10"/>
      <c r="R10" s="10"/>
      <c r="S10" s="10"/>
    </row>
    <row r="11" spans="1:36" s="11" customFormat="1" x14ac:dyDescent="0.25">
      <c r="A11" s="10"/>
      <c r="D11" s="10"/>
      <c r="E11" s="10"/>
      <c r="F11" s="10"/>
      <c r="G11" s="10"/>
      <c r="H11" s="10"/>
      <c r="I11" s="10"/>
      <c r="J11" s="10"/>
      <c r="K11" s="10"/>
      <c r="L11" s="10"/>
      <c r="M11" s="10" t="s">
        <v>2</v>
      </c>
      <c r="N11" s="10">
        <f>MAX(B25:AN25)</f>
        <v>5795439.2294000015</v>
      </c>
      <c r="O11" s="10"/>
      <c r="P11" s="10"/>
      <c r="Q11" s="10"/>
      <c r="R11" s="10"/>
      <c r="S11" s="10"/>
    </row>
    <row r="12" spans="1:36" s="11" customFormat="1" x14ac:dyDescent="0.25">
      <c r="A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36" s="11" customForma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36" s="11" customForma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6" s="11" customForma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36" s="11" customForma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39" s="11" customForma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39" s="11" customForma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39" s="11" customFormat="1" x14ac:dyDescent="0.25">
      <c r="A19" s="12">
        <f t="shared" ref="A19:AL19" si="0">+A29</f>
        <v>0</v>
      </c>
      <c r="B19" s="12">
        <f t="shared" si="0"/>
        <v>44927</v>
      </c>
      <c r="C19" s="12">
        <f t="shared" si="0"/>
        <v>44958</v>
      </c>
      <c r="D19" s="12">
        <f t="shared" si="0"/>
        <v>44986</v>
      </c>
      <c r="E19" s="12">
        <f t="shared" si="0"/>
        <v>45017</v>
      </c>
      <c r="F19" s="12">
        <f t="shared" si="0"/>
        <v>45047</v>
      </c>
      <c r="G19" s="12">
        <f t="shared" si="0"/>
        <v>45078</v>
      </c>
      <c r="H19" s="12">
        <f t="shared" si="0"/>
        <v>45108</v>
      </c>
      <c r="I19" s="12">
        <f t="shared" si="0"/>
        <v>45139</v>
      </c>
      <c r="J19" s="12">
        <f t="shared" si="0"/>
        <v>45170</v>
      </c>
      <c r="K19" s="12">
        <f t="shared" si="0"/>
        <v>45200</v>
      </c>
      <c r="L19" s="12">
        <f t="shared" si="0"/>
        <v>45231</v>
      </c>
      <c r="M19" s="12">
        <f t="shared" si="0"/>
        <v>45261</v>
      </c>
      <c r="N19" s="12">
        <f t="shared" si="0"/>
        <v>45292</v>
      </c>
      <c r="O19" s="12">
        <f t="shared" si="0"/>
        <v>45323</v>
      </c>
      <c r="P19" s="12">
        <f t="shared" si="0"/>
        <v>45352</v>
      </c>
      <c r="Q19" s="12">
        <f t="shared" si="0"/>
        <v>45383</v>
      </c>
      <c r="R19" s="12">
        <f t="shared" si="0"/>
        <v>45413</v>
      </c>
      <c r="S19" s="12">
        <f t="shared" si="0"/>
        <v>45444</v>
      </c>
      <c r="T19" s="12">
        <f t="shared" si="0"/>
        <v>45474</v>
      </c>
      <c r="U19" s="12">
        <f t="shared" si="0"/>
        <v>45505</v>
      </c>
      <c r="V19" s="12">
        <f t="shared" si="0"/>
        <v>45536</v>
      </c>
      <c r="W19" s="12">
        <f t="shared" si="0"/>
        <v>45566</v>
      </c>
      <c r="X19" s="12">
        <f t="shared" si="0"/>
        <v>45597</v>
      </c>
      <c r="Y19" s="12">
        <f t="shared" si="0"/>
        <v>45627</v>
      </c>
      <c r="Z19" s="12">
        <f t="shared" si="0"/>
        <v>45658</v>
      </c>
      <c r="AA19" s="12">
        <f t="shared" si="0"/>
        <v>45689</v>
      </c>
      <c r="AB19" s="12">
        <f t="shared" si="0"/>
        <v>45717</v>
      </c>
      <c r="AC19" s="12">
        <f t="shared" si="0"/>
        <v>45748</v>
      </c>
      <c r="AD19" s="12">
        <f t="shared" si="0"/>
        <v>45778</v>
      </c>
      <c r="AE19" s="12">
        <f t="shared" si="0"/>
        <v>45809</v>
      </c>
      <c r="AF19" s="12">
        <f t="shared" si="0"/>
        <v>45839</v>
      </c>
      <c r="AG19" s="12">
        <f t="shared" si="0"/>
        <v>45870</v>
      </c>
      <c r="AH19" s="12">
        <f t="shared" si="0"/>
        <v>45901</v>
      </c>
      <c r="AI19" s="12">
        <f t="shared" si="0"/>
        <v>45931</v>
      </c>
      <c r="AJ19" s="12">
        <f t="shared" si="0"/>
        <v>45962</v>
      </c>
      <c r="AK19" s="12">
        <f t="shared" si="0"/>
        <v>45992</v>
      </c>
      <c r="AL19" s="12">
        <f t="shared" si="0"/>
        <v>0</v>
      </c>
    </row>
    <row r="20" spans="1:39" s="15" customFormat="1" ht="15.75" x14ac:dyDescent="0.3">
      <c r="A20" s="13" t="str">
        <f>A35</f>
        <v>Затраты на списанные бонусы от выручки по программе лояльности, %</v>
      </c>
      <c r="B20" s="14">
        <f t="shared" ref="B20:AL20" si="1">B35</f>
        <v>1.3036779045676532E-2</v>
      </c>
      <c r="C20" s="14">
        <f t="shared" si="1"/>
        <v>1.5136100297680862E-2</v>
      </c>
      <c r="D20" s="14">
        <f t="shared" si="1"/>
        <v>1.5359917628400997E-2</v>
      </c>
      <c r="E20" s="14">
        <f t="shared" si="1"/>
        <v>1.8538828055876755E-2</v>
      </c>
      <c r="F20" s="14">
        <f t="shared" si="1"/>
        <v>1.5755114920176869E-2</v>
      </c>
      <c r="G20" s="14">
        <f t="shared" si="1"/>
        <v>1.612057261927706E-2</v>
      </c>
      <c r="H20" s="14">
        <f t="shared" si="1"/>
        <v>1.6930067609173784E-2</v>
      </c>
      <c r="I20" s="14">
        <f t="shared" si="1"/>
        <v>1.6502229427754284E-2</v>
      </c>
      <c r="J20" s="14">
        <f t="shared" si="1"/>
        <v>1.5611021933989902E-2</v>
      </c>
      <c r="K20" s="14">
        <f t="shared" si="1"/>
        <v>1.6433994891354255E-2</v>
      </c>
      <c r="L20" s="14">
        <f t="shared" si="1"/>
        <v>1.4897446699482822E-2</v>
      </c>
      <c r="M20" s="14">
        <f t="shared" si="1"/>
        <v>1.4777953505835323E-2</v>
      </c>
      <c r="N20" s="14">
        <f t="shared" si="1"/>
        <v>1.5338469952945546E-2</v>
      </c>
      <c r="O20" s="14">
        <f t="shared" si="1"/>
        <v>1.6916830042511825E-2</v>
      </c>
      <c r="P20" s="14">
        <f t="shared" si="1"/>
        <v>1.8546625497465937E-2</v>
      </c>
      <c r="Q20" s="14">
        <f>Q35</f>
        <v>1.49815025349909E-2</v>
      </c>
      <c r="R20" s="14">
        <f>R35</f>
        <v>1.6276357583670211E-2</v>
      </c>
      <c r="S20" s="14">
        <f t="shared" si="1"/>
        <v>1.6728885316774258E-2</v>
      </c>
      <c r="T20" s="14">
        <f t="shared" si="1"/>
        <v>1.944675166880459E-2</v>
      </c>
      <c r="U20" s="14">
        <f t="shared" si="1"/>
        <v>1.6081988292195624E-2</v>
      </c>
      <c r="V20" s="14">
        <f t="shared" si="1"/>
        <v>1.3970254170830702E-2</v>
      </c>
      <c r="W20" s="14">
        <f t="shared" si="1"/>
        <v>1.3562501755481293E-2</v>
      </c>
      <c r="X20" s="14">
        <f t="shared" si="1"/>
        <v>1.3551242342998093E-2</v>
      </c>
      <c r="Y20" s="14">
        <f t="shared" si="1"/>
        <v>1.4957047509499668E-2</v>
      </c>
      <c r="Z20" s="14">
        <f t="shared" si="1"/>
        <v>1.2733527611207926E-2</v>
      </c>
      <c r="AA20" s="14">
        <f t="shared" si="1"/>
        <v>2.6442018173457302E-2</v>
      </c>
      <c r="AB20" s="14">
        <f t="shared" si="1"/>
        <v>2.5083380808967395E-2</v>
      </c>
      <c r="AC20" s="14">
        <f t="shared" si="1"/>
        <v>1.3595108069126375E-2</v>
      </c>
      <c r="AD20" s="14">
        <f t="shared" si="1"/>
        <v>1.2211669772729652E-2</v>
      </c>
      <c r="AE20" s="14">
        <f t="shared" si="1"/>
        <v>1.7785493217128599E-2</v>
      </c>
      <c r="AF20" s="14">
        <f t="shared" si="1"/>
        <v>1.4910784962531395E-2</v>
      </c>
      <c r="AG20" s="14">
        <f t="shared" si="1"/>
        <v>1.5096479073658775E-2</v>
      </c>
      <c r="AH20" s="14">
        <f t="shared" si="1"/>
        <v>2.9543866402361934E-2</v>
      </c>
      <c r="AI20" s="14">
        <f t="shared" si="1"/>
        <v>1.6416885088868911E-2</v>
      </c>
      <c r="AJ20" s="14">
        <f t="shared" si="1"/>
        <v>1.9283667783740892E-2</v>
      </c>
      <c r="AK20" s="14">
        <f t="shared" si="1"/>
        <v>0</v>
      </c>
      <c r="AL20" s="14">
        <f t="shared" si="1"/>
        <v>0</v>
      </c>
    </row>
    <row r="21" spans="1:39" s="11" customForma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9" s="11" customFormat="1" x14ac:dyDescent="0.25">
      <c r="A22" s="10"/>
      <c r="B22" s="12">
        <f t="shared" ref="B22:AL22" si="2">B29</f>
        <v>44927</v>
      </c>
      <c r="C22" s="12">
        <f t="shared" si="2"/>
        <v>44958</v>
      </c>
      <c r="D22" s="12">
        <f t="shared" si="2"/>
        <v>44986</v>
      </c>
      <c r="E22" s="12">
        <f t="shared" si="2"/>
        <v>45017</v>
      </c>
      <c r="F22" s="12">
        <f t="shared" si="2"/>
        <v>45047</v>
      </c>
      <c r="G22" s="12">
        <f t="shared" si="2"/>
        <v>45078</v>
      </c>
      <c r="H22" s="12">
        <f t="shared" si="2"/>
        <v>45108</v>
      </c>
      <c r="I22" s="12">
        <f t="shared" si="2"/>
        <v>45139</v>
      </c>
      <c r="J22" s="12">
        <f t="shared" si="2"/>
        <v>45170</v>
      </c>
      <c r="K22" s="12">
        <f t="shared" si="2"/>
        <v>45200</v>
      </c>
      <c r="L22" s="12">
        <f t="shared" si="2"/>
        <v>45231</v>
      </c>
      <c r="M22" s="12">
        <f t="shared" si="2"/>
        <v>45261</v>
      </c>
      <c r="N22" s="12">
        <f t="shared" si="2"/>
        <v>45292</v>
      </c>
      <c r="O22" s="12">
        <f t="shared" si="2"/>
        <v>45323</v>
      </c>
      <c r="P22" s="12">
        <f t="shared" si="2"/>
        <v>45352</v>
      </c>
      <c r="Q22" s="12">
        <f t="shared" si="2"/>
        <v>45383</v>
      </c>
      <c r="R22" s="12">
        <f t="shared" si="2"/>
        <v>45413</v>
      </c>
      <c r="S22" s="12">
        <f t="shared" si="2"/>
        <v>45444</v>
      </c>
      <c r="T22" s="12">
        <f t="shared" si="2"/>
        <v>45474</v>
      </c>
      <c r="U22" s="12">
        <f t="shared" si="2"/>
        <v>45505</v>
      </c>
      <c r="V22" s="12">
        <f t="shared" si="2"/>
        <v>45536</v>
      </c>
      <c r="W22" s="12">
        <f t="shared" si="2"/>
        <v>45566</v>
      </c>
      <c r="X22" s="12">
        <f t="shared" si="2"/>
        <v>45597</v>
      </c>
      <c r="Y22" s="12">
        <f t="shared" si="2"/>
        <v>45627</v>
      </c>
      <c r="Z22" s="12">
        <f t="shared" si="2"/>
        <v>45658</v>
      </c>
      <c r="AA22" s="12">
        <f t="shared" si="2"/>
        <v>45689</v>
      </c>
      <c r="AB22" s="12">
        <f t="shared" si="2"/>
        <v>45717</v>
      </c>
      <c r="AC22" s="12">
        <f t="shared" si="2"/>
        <v>45748</v>
      </c>
      <c r="AD22" s="12">
        <f t="shared" si="2"/>
        <v>45778</v>
      </c>
      <c r="AE22" s="12">
        <f t="shared" si="2"/>
        <v>45809</v>
      </c>
      <c r="AF22" s="12">
        <f t="shared" si="2"/>
        <v>45839</v>
      </c>
      <c r="AG22" s="12">
        <f t="shared" si="2"/>
        <v>45870</v>
      </c>
      <c r="AH22" s="12">
        <f t="shared" si="2"/>
        <v>45901</v>
      </c>
      <c r="AI22" s="12">
        <f t="shared" si="2"/>
        <v>45931</v>
      </c>
      <c r="AJ22" s="12">
        <f t="shared" si="2"/>
        <v>45962</v>
      </c>
      <c r="AK22" s="12">
        <f t="shared" si="2"/>
        <v>45992</v>
      </c>
      <c r="AL22" s="12">
        <f t="shared" si="2"/>
        <v>0</v>
      </c>
    </row>
    <row r="23" spans="1:39" s="15" customFormat="1" ht="15.75" x14ac:dyDescent="0.3">
      <c r="A23" s="13" t="e">
        <f>#REF!</f>
        <v>#REF!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9" s="11" customFormat="1" x14ac:dyDescent="0.25">
      <c r="A24" s="10" t="e">
        <f>MAX(#REF!)</f>
        <v>#REF!</v>
      </c>
      <c r="B24" s="10">
        <f t="shared" ref="B24:AL24" si="3">B26*B32</f>
        <v>0</v>
      </c>
      <c r="C24" s="10">
        <f t="shared" si="3"/>
        <v>0</v>
      </c>
      <c r="D24" s="10">
        <f t="shared" si="3"/>
        <v>0</v>
      </c>
      <c r="E24" s="10">
        <f t="shared" si="3"/>
        <v>0</v>
      </c>
      <c r="F24" s="10">
        <f t="shared" si="3"/>
        <v>0</v>
      </c>
      <c r="G24" s="10">
        <f t="shared" si="3"/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  <c r="K24" s="10">
        <f t="shared" si="3"/>
        <v>0</v>
      </c>
      <c r="L24" s="10">
        <f t="shared" si="3"/>
        <v>0</v>
      </c>
      <c r="M24" s="10">
        <f t="shared" si="3"/>
        <v>0</v>
      </c>
      <c r="N24" s="10">
        <f t="shared" si="3"/>
        <v>0</v>
      </c>
      <c r="O24" s="10">
        <f t="shared" si="3"/>
        <v>0</v>
      </c>
      <c r="P24" s="10">
        <f t="shared" si="3"/>
        <v>0</v>
      </c>
      <c r="Q24" s="10">
        <f t="shared" si="3"/>
        <v>0</v>
      </c>
      <c r="R24" s="10">
        <f t="shared" si="3"/>
        <v>0</v>
      </c>
      <c r="S24" s="10">
        <f t="shared" si="3"/>
        <v>0</v>
      </c>
      <c r="T24" s="10">
        <f t="shared" si="3"/>
        <v>0</v>
      </c>
      <c r="U24" s="10">
        <f t="shared" si="3"/>
        <v>0</v>
      </c>
      <c r="V24" s="10">
        <f t="shared" si="3"/>
        <v>0</v>
      </c>
      <c r="W24" s="10">
        <f t="shared" si="3"/>
        <v>0</v>
      </c>
      <c r="X24" s="10">
        <f t="shared" si="3"/>
        <v>0</v>
      </c>
      <c r="Y24" s="10">
        <f t="shared" si="3"/>
        <v>0</v>
      </c>
      <c r="Z24" s="10">
        <f t="shared" si="3"/>
        <v>0</v>
      </c>
      <c r="AA24" s="10">
        <f t="shared" si="3"/>
        <v>0</v>
      </c>
      <c r="AB24" s="10">
        <f t="shared" si="3"/>
        <v>0</v>
      </c>
      <c r="AC24" s="10">
        <f t="shared" si="3"/>
        <v>0</v>
      </c>
      <c r="AD24" s="10">
        <f t="shared" si="3"/>
        <v>0</v>
      </c>
      <c r="AE24" s="10">
        <f t="shared" si="3"/>
        <v>0</v>
      </c>
      <c r="AF24" s="10">
        <f t="shared" si="3"/>
        <v>0</v>
      </c>
      <c r="AG24" s="10">
        <f t="shared" si="3"/>
        <v>0</v>
      </c>
      <c r="AH24" s="10">
        <f t="shared" si="3"/>
        <v>0</v>
      </c>
      <c r="AI24" s="10">
        <f t="shared" si="3"/>
        <v>0</v>
      </c>
      <c r="AJ24" s="10">
        <f t="shared" si="3"/>
        <v>4215591.0850000009</v>
      </c>
      <c r="AK24" s="10">
        <f t="shared" si="3"/>
        <v>0</v>
      </c>
      <c r="AL24" s="10">
        <f t="shared" si="3"/>
        <v>0</v>
      </c>
    </row>
    <row r="25" spans="1:39" s="11" customFormat="1" x14ac:dyDescent="0.25">
      <c r="A25" s="10" t="e">
        <f>MAX(#REF!)</f>
        <v>#REF!</v>
      </c>
      <c r="B25" s="10">
        <f t="shared" ref="B25:AL25" si="4">B26*B33</f>
        <v>0</v>
      </c>
      <c r="C25" s="10">
        <f t="shared" si="4"/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  <c r="K25" s="10">
        <f t="shared" si="4"/>
        <v>0</v>
      </c>
      <c r="L25" s="10">
        <f t="shared" si="4"/>
        <v>0</v>
      </c>
      <c r="M25" s="10">
        <f t="shared" si="4"/>
        <v>0</v>
      </c>
      <c r="N25" s="10">
        <f t="shared" si="4"/>
        <v>0</v>
      </c>
      <c r="O25" s="10">
        <f t="shared" si="4"/>
        <v>0</v>
      </c>
      <c r="P25" s="10">
        <f t="shared" si="4"/>
        <v>0</v>
      </c>
      <c r="Q25" s="10">
        <f t="shared" si="4"/>
        <v>0</v>
      </c>
      <c r="R25" s="10">
        <f t="shared" si="4"/>
        <v>0</v>
      </c>
      <c r="S25" s="10">
        <f t="shared" si="4"/>
        <v>0</v>
      </c>
      <c r="T25" s="10">
        <f t="shared" si="4"/>
        <v>0</v>
      </c>
      <c r="U25" s="10">
        <f t="shared" si="4"/>
        <v>0</v>
      </c>
      <c r="V25" s="10">
        <f t="shared" si="4"/>
        <v>0</v>
      </c>
      <c r="W25" s="10">
        <f t="shared" si="4"/>
        <v>0</v>
      </c>
      <c r="X25" s="10">
        <f t="shared" si="4"/>
        <v>0</v>
      </c>
      <c r="Y25" s="10">
        <f t="shared" si="4"/>
        <v>0</v>
      </c>
      <c r="Z25" s="10">
        <f t="shared" si="4"/>
        <v>0</v>
      </c>
      <c r="AA25" s="10">
        <f t="shared" si="4"/>
        <v>0</v>
      </c>
      <c r="AB25" s="10">
        <f t="shared" si="4"/>
        <v>0</v>
      </c>
      <c r="AC25" s="10">
        <f t="shared" si="4"/>
        <v>0</v>
      </c>
      <c r="AD25" s="10">
        <f t="shared" si="4"/>
        <v>0</v>
      </c>
      <c r="AE25" s="10">
        <f t="shared" si="4"/>
        <v>0</v>
      </c>
      <c r="AF25" s="10">
        <f t="shared" si="4"/>
        <v>0</v>
      </c>
      <c r="AG25" s="10">
        <f t="shared" si="4"/>
        <v>0</v>
      </c>
      <c r="AH25" s="10">
        <f t="shared" si="4"/>
        <v>0</v>
      </c>
      <c r="AI25" s="10">
        <f t="shared" si="4"/>
        <v>0</v>
      </c>
      <c r="AJ25" s="10">
        <f t="shared" si="4"/>
        <v>5795439.2294000015</v>
      </c>
      <c r="AK25" s="10">
        <f t="shared" si="4"/>
        <v>0</v>
      </c>
      <c r="AL25" s="10">
        <f t="shared" si="4"/>
        <v>0</v>
      </c>
    </row>
    <row r="26" spans="1:39" s="11" customFormat="1" x14ac:dyDescent="0.25">
      <c r="A26" s="10"/>
      <c r="B26" s="10">
        <f t="shared" ref="B26:AL26" si="5">IF(AND(B32&lt;&gt;"",B33&lt;&gt;"",C32="",C33=""),1,0)</f>
        <v>0</v>
      </c>
      <c r="C26" s="10">
        <f t="shared" si="5"/>
        <v>0</v>
      </c>
      <c r="D26" s="10">
        <f t="shared" si="5"/>
        <v>0</v>
      </c>
      <c r="E26" s="10">
        <f t="shared" si="5"/>
        <v>0</v>
      </c>
      <c r="F26" s="10">
        <f t="shared" si="5"/>
        <v>0</v>
      </c>
      <c r="G26" s="10">
        <f t="shared" si="5"/>
        <v>0</v>
      </c>
      <c r="H26" s="10">
        <f t="shared" si="5"/>
        <v>0</v>
      </c>
      <c r="I26" s="10">
        <f t="shared" si="5"/>
        <v>0</v>
      </c>
      <c r="J26" s="10">
        <f t="shared" si="5"/>
        <v>0</v>
      </c>
      <c r="K26" s="10">
        <f t="shared" si="5"/>
        <v>0</v>
      </c>
      <c r="L26" s="10">
        <f t="shared" si="5"/>
        <v>0</v>
      </c>
      <c r="M26" s="10">
        <f t="shared" si="5"/>
        <v>0</v>
      </c>
      <c r="N26" s="10">
        <f t="shared" si="5"/>
        <v>0</v>
      </c>
      <c r="O26" s="10">
        <f t="shared" si="5"/>
        <v>0</v>
      </c>
      <c r="P26" s="10">
        <f t="shared" si="5"/>
        <v>0</v>
      </c>
      <c r="Q26" s="10">
        <f t="shared" si="5"/>
        <v>0</v>
      </c>
      <c r="R26" s="10">
        <f t="shared" si="5"/>
        <v>0</v>
      </c>
      <c r="S26" s="10">
        <f t="shared" si="5"/>
        <v>0</v>
      </c>
      <c r="T26" s="10">
        <f t="shared" si="5"/>
        <v>0</v>
      </c>
      <c r="U26" s="10">
        <f t="shared" si="5"/>
        <v>0</v>
      </c>
      <c r="V26" s="10">
        <f t="shared" si="5"/>
        <v>0</v>
      </c>
      <c r="W26" s="10">
        <f t="shared" si="5"/>
        <v>0</v>
      </c>
      <c r="X26" s="10">
        <f t="shared" si="5"/>
        <v>0</v>
      </c>
      <c r="Y26" s="10">
        <f t="shared" si="5"/>
        <v>0</v>
      </c>
      <c r="Z26" s="10">
        <f t="shared" si="5"/>
        <v>0</v>
      </c>
      <c r="AA26" s="10">
        <f t="shared" si="5"/>
        <v>0</v>
      </c>
      <c r="AB26" s="10">
        <f t="shared" si="5"/>
        <v>0</v>
      </c>
      <c r="AC26" s="10">
        <f t="shared" si="5"/>
        <v>0</v>
      </c>
      <c r="AD26" s="10">
        <f t="shared" si="5"/>
        <v>0</v>
      </c>
      <c r="AE26" s="10">
        <f t="shared" si="5"/>
        <v>0</v>
      </c>
      <c r="AF26" s="10">
        <f t="shared" si="5"/>
        <v>0</v>
      </c>
      <c r="AG26" s="10">
        <f t="shared" si="5"/>
        <v>0</v>
      </c>
      <c r="AH26" s="10">
        <f t="shared" si="5"/>
        <v>0</v>
      </c>
      <c r="AI26" s="10">
        <f t="shared" si="5"/>
        <v>0</v>
      </c>
      <c r="AJ26" s="10">
        <f t="shared" si="5"/>
        <v>1</v>
      </c>
      <c r="AK26" s="10">
        <f t="shared" si="5"/>
        <v>0</v>
      </c>
      <c r="AL26" s="10">
        <f t="shared" si="5"/>
        <v>0</v>
      </c>
    </row>
    <row r="27" spans="1:39" s="7" customFormat="1" x14ac:dyDescent="0.25">
      <c r="A27" s="4"/>
      <c r="B27" s="5"/>
      <c r="C27" s="5"/>
      <c r="D27" s="5"/>
      <c r="E27" s="5"/>
      <c r="F27" s="5"/>
      <c r="G27" s="5"/>
      <c r="H27" s="5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6"/>
      <c r="AM27" s="16"/>
    </row>
    <row r="28" spans="1:39" s="17" customFormat="1" ht="26.25" customHeight="1" x14ac:dyDescent="0.3">
      <c r="A28" s="143"/>
      <c r="B28" s="142">
        <v>2023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>
        <v>2024</v>
      </c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>
        <v>2025</v>
      </c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</row>
    <row r="29" spans="1:39" s="17" customFormat="1" ht="26.25" customHeight="1" x14ac:dyDescent="0.3">
      <c r="A29" s="144"/>
      <c r="B29" s="18">
        <v>44927</v>
      </c>
      <c r="C29" s="18">
        <v>44958</v>
      </c>
      <c r="D29" s="18">
        <v>44986</v>
      </c>
      <c r="E29" s="18">
        <v>45017</v>
      </c>
      <c r="F29" s="18">
        <v>45047</v>
      </c>
      <c r="G29" s="18">
        <v>45078</v>
      </c>
      <c r="H29" s="18">
        <v>45108</v>
      </c>
      <c r="I29" s="18">
        <v>45139</v>
      </c>
      <c r="J29" s="18">
        <v>45170</v>
      </c>
      <c r="K29" s="18">
        <v>45200</v>
      </c>
      <c r="L29" s="18">
        <v>45231</v>
      </c>
      <c r="M29" s="18">
        <v>45261</v>
      </c>
      <c r="N29" s="18">
        <v>45292</v>
      </c>
      <c r="O29" s="18">
        <v>45323</v>
      </c>
      <c r="P29" s="18">
        <v>45352</v>
      </c>
      <c r="Q29" s="18">
        <v>45383</v>
      </c>
      <c r="R29" s="18">
        <v>45413</v>
      </c>
      <c r="S29" s="18">
        <v>45444</v>
      </c>
      <c r="T29" s="18">
        <v>45474</v>
      </c>
      <c r="U29" s="18">
        <v>45505</v>
      </c>
      <c r="V29" s="18">
        <v>45536</v>
      </c>
      <c r="W29" s="18">
        <v>45566</v>
      </c>
      <c r="X29" s="18">
        <v>45597</v>
      </c>
      <c r="Y29" s="18">
        <v>45627</v>
      </c>
      <c r="Z29" s="18">
        <v>45658</v>
      </c>
      <c r="AA29" s="18">
        <v>45689</v>
      </c>
      <c r="AB29" s="18">
        <v>45717</v>
      </c>
      <c r="AC29" s="18">
        <v>45748</v>
      </c>
      <c r="AD29" s="18">
        <v>45778</v>
      </c>
      <c r="AE29" s="18">
        <v>45809</v>
      </c>
      <c r="AF29" s="18">
        <v>45839</v>
      </c>
      <c r="AG29" s="18">
        <v>45870</v>
      </c>
      <c r="AH29" s="18">
        <v>45901</v>
      </c>
      <c r="AI29" s="18">
        <v>45931</v>
      </c>
      <c r="AJ29" s="18">
        <v>45962</v>
      </c>
      <c r="AK29" s="18">
        <v>45992</v>
      </c>
      <c r="AL29" s="19"/>
    </row>
    <row r="30" spans="1:39" ht="27" customHeight="1" x14ac:dyDescent="0.25">
      <c r="A30" s="20" t="s">
        <v>3</v>
      </c>
      <c r="B30" s="21">
        <v>3536563.1810000003</v>
      </c>
      <c r="C30" s="21">
        <v>3660239.6689999998</v>
      </c>
      <c r="D30" s="21">
        <v>3661180.9330000007</v>
      </c>
      <c r="E30" s="21">
        <v>3346813.9929999998</v>
      </c>
      <c r="F30" s="21">
        <v>3192871.9730000002</v>
      </c>
      <c r="G30" s="21">
        <v>2936065.2990000001</v>
      </c>
      <c r="H30" s="21">
        <v>2898663.0279999999</v>
      </c>
      <c r="I30" s="21">
        <v>3124517.8170000003</v>
      </c>
      <c r="J30" s="21">
        <v>3327010.1629999997</v>
      </c>
      <c r="K30" s="21">
        <v>3347529.9739999999</v>
      </c>
      <c r="L30" s="21">
        <v>3428568.446</v>
      </c>
      <c r="M30" s="21">
        <v>4074735.78</v>
      </c>
      <c r="N30" s="21">
        <v>3467735.7749999999</v>
      </c>
      <c r="O30" s="21">
        <v>3517139.9760000007</v>
      </c>
      <c r="P30" s="21">
        <v>3595385.4369999999</v>
      </c>
      <c r="Q30" s="21">
        <v>3436904.7630000003</v>
      </c>
      <c r="R30" s="21">
        <v>3338777.0159999998</v>
      </c>
      <c r="S30" s="21">
        <v>3423473.7069999985</v>
      </c>
      <c r="T30" s="21">
        <v>2978313.6859999998</v>
      </c>
      <c r="U30" s="21">
        <v>3082535.6130000004</v>
      </c>
      <c r="V30" s="21">
        <v>3450604.5970000001</v>
      </c>
      <c r="W30" s="21">
        <v>3598331.9940000004</v>
      </c>
      <c r="X30" s="21">
        <v>3696107.4310000003</v>
      </c>
      <c r="Y30" s="21">
        <v>3891081.510999999</v>
      </c>
      <c r="Z30" s="21">
        <v>2978114.0819999995</v>
      </c>
      <c r="AA30" s="21">
        <v>9723949.2960000001</v>
      </c>
      <c r="AB30" s="21">
        <v>3763155.3570000008</v>
      </c>
      <c r="AC30" s="21">
        <v>3444090.3199999994</v>
      </c>
      <c r="AD30" s="21">
        <v>2919721.97</v>
      </c>
      <c r="AE30" s="21">
        <v>2668841.7880000002</v>
      </c>
      <c r="AF30" s="21">
        <v>2720843.9850000003</v>
      </c>
      <c r="AG30" s="21">
        <v>2784848.9389999998</v>
      </c>
      <c r="AH30" s="21">
        <v>2914747.1560000004</v>
      </c>
      <c r="AI30" s="21">
        <v>3077754.3490000004</v>
      </c>
      <c r="AJ30" s="21">
        <v>2867840.5190000003</v>
      </c>
      <c r="AK30" s="22"/>
    </row>
    <row r="31" spans="1:39" ht="33" x14ac:dyDescent="0.25">
      <c r="A31" s="23" t="s">
        <v>4</v>
      </c>
      <c r="B31" s="24">
        <v>1.6030173846201805E-2</v>
      </c>
      <c r="C31" s="24">
        <v>1.6226875232914339E-2</v>
      </c>
      <c r="D31" s="24">
        <v>1.505265669531617E-2</v>
      </c>
      <c r="E31" s="24">
        <v>1.4848450449632419E-2</v>
      </c>
      <c r="F31" s="24">
        <v>1.5016555843422479E-2</v>
      </c>
      <c r="G31" s="24">
        <v>1.4596768860155828E-2</v>
      </c>
      <c r="H31" s="24">
        <v>1.50284275271702E-2</v>
      </c>
      <c r="I31" s="24">
        <v>1.5008935595230394E-2</v>
      </c>
      <c r="J31" s="24">
        <v>1.4574313805588121E-2</v>
      </c>
      <c r="K31" s="24">
        <v>1.3662359124223065E-2</v>
      </c>
      <c r="L31" s="24">
        <v>1.404729043017542E-2</v>
      </c>
      <c r="M31" s="24">
        <v>1.4045603324055736E-2</v>
      </c>
      <c r="N31" s="24">
        <v>1.4029114695212052E-2</v>
      </c>
      <c r="O31" s="24">
        <v>1.4102241722837958E-2</v>
      </c>
      <c r="P31" s="24">
        <v>1.3788061496444457E-2</v>
      </c>
      <c r="Q31" s="24">
        <v>1.4176698483212355E-2</v>
      </c>
      <c r="R31" s="24">
        <v>1.455863379158908E-2</v>
      </c>
      <c r="S31" s="24">
        <v>1.4947186820830979E-2</v>
      </c>
      <c r="T31" s="24">
        <v>1.4035934445438311E-2</v>
      </c>
      <c r="U31" s="24">
        <v>1.4394474333508328E-2</v>
      </c>
      <c r="V31" s="24">
        <v>1.4571436719733382E-2</v>
      </c>
      <c r="W31" s="24">
        <v>1.432517581431253E-2</v>
      </c>
      <c r="X31" s="24">
        <v>1.4815502766033122E-2</v>
      </c>
      <c r="Y31" s="24">
        <v>1.4812282495490152E-2</v>
      </c>
      <c r="Z31" s="24">
        <v>1.2940019340857733E-2</v>
      </c>
      <c r="AA31" s="24">
        <v>3.8230982811405113E-2</v>
      </c>
      <c r="AB31" s="24">
        <v>1.4096888518517791E-2</v>
      </c>
      <c r="AC31" s="24">
        <v>1.3871028478788749E-2</v>
      </c>
      <c r="AD31" s="24">
        <v>1.4112259616683298E-2</v>
      </c>
      <c r="AE31" s="24">
        <v>1.4244162388273541E-2</v>
      </c>
      <c r="AF31" s="24">
        <v>1.4228320758286261E-2</v>
      </c>
      <c r="AG31" s="24">
        <v>1.4199690563046081E-2</v>
      </c>
      <c r="AH31" s="24">
        <v>1.2625473716094085E-2</v>
      </c>
      <c r="AI31" s="24">
        <v>1.3064556042548308E-2</v>
      </c>
      <c r="AJ31" s="24">
        <v>1.3118559819980039E-2</v>
      </c>
      <c r="AK31" s="22"/>
    </row>
    <row r="32" spans="1:39" ht="21.75" customHeight="1" x14ac:dyDescent="0.25">
      <c r="A32" s="20" t="s">
        <v>1</v>
      </c>
      <c r="B32" s="21">
        <v>2876162.992000001</v>
      </c>
      <c r="C32" s="21">
        <v>3414197.369999995</v>
      </c>
      <c r="D32" s="21">
        <v>3735914.442999999</v>
      </c>
      <c r="E32" s="21">
        <v>4178618.4599999986</v>
      </c>
      <c r="F32" s="21">
        <v>3349906.955000001</v>
      </c>
      <c r="G32" s="21">
        <v>3242570.6209999984</v>
      </c>
      <c r="H32" s="21">
        <v>3265448.8269999977</v>
      </c>
      <c r="I32" s="21">
        <v>3435387.5090000005</v>
      </c>
      <c r="J32" s="21">
        <v>3563668.8849999993</v>
      </c>
      <c r="K32" s="21">
        <v>4026631.8570000017</v>
      </c>
      <c r="L32" s="21">
        <v>3636068.8869999973</v>
      </c>
      <c r="M32" s="21">
        <v>4287196.1080000009</v>
      </c>
      <c r="N32" s="21">
        <v>3791383.9999999991</v>
      </c>
      <c r="O32" s="21">
        <v>4219106.4640000006</v>
      </c>
      <c r="P32" s="21">
        <v>4836232.2169999992</v>
      </c>
      <c r="Q32" s="21">
        <v>3632016.1199999982</v>
      </c>
      <c r="R32" s="21">
        <v>3732707.9850000003</v>
      </c>
      <c r="S32" s="21">
        <v>3831550.3590000002</v>
      </c>
      <c r="T32" s="21">
        <v>4126446.0780000016</v>
      </c>
      <c r="U32" s="21">
        <v>3443911.9130000002</v>
      </c>
      <c r="V32" s="21">
        <v>3308240.922999999</v>
      </c>
      <c r="W32" s="21">
        <v>3406756.3720000004</v>
      </c>
      <c r="X32" s="21">
        <v>3380705.2189999996</v>
      </c>
      <c r="Y32" s="21">
        <v>3929110.2529999972</v>
      </c>
      <c r="Z32" s="21">
        <v>2930590.5109999995</v>
      </c>
      <c r="AA32" s="21">
        <v>6725457.341</v>
      </c>
      <c r="AB32" s="21">
        <v>6695992.434000005</v>
      </c>
      <c r="AC32" s="21">
        <v>3375580.9939999999</v>
      </c>
      <c r="AD32" s="21">
        <v>2526504.0109999999</v>
      </c>
      <c r="AE32" s="21">
        <v>3332359.3359999983</v>
      </c>
      <c r="AF32" s="21">
        <v>2851349.8019999987</v>
      </c>
      <c r="AG32" s="21">
        <v>2960727.4570000013</v>
      </c>
      <c r="AH32" s="21">
        <v>6820567.8860000018</v>
      </c>
      <c r="AI32" s="21">
        <v>3867497.6260000006</v>
      </c>
      <c r="AJ32" s="21">
        <v>4215591.0850000009</v>
      </c>
    </row>
    <row r="33" spans="1:37" ht="33" x14ac:dyDescent="0.25">
      <c r="A33" s="25" t="s">
        <v>2</v>
      </c>
      <c r="B33" s="26">
        <v>4380115.5343999742</v>
      </c>
      <c r="C33" s="26">
        <v>4071827.8821999789</v>
      </c>
      <c r="D33" s="26">
        <v>3990623.574499981</v>
      </c>
      <c r="E33" s="26">
        <v>3149720.3029999998</v>
      </c>
      <c r="F33" s="26">
        <v>2487089.258300011</v>
      </c>
      <c r="G33" s="26">
        <v>2413077.0238000099</v>
      </c>
      <c r="H33" s="26">
        <v>2178178.7561000073</v>
      </c>
      <c r="I33" s="26">
        <v>2195826.712199992</v>
      </c>
      <c r="J33" s="26">
        <v>2490679.1810000064</v>
      </c>
      <c r="K33" s="26">
        <v>3337431.5408000047</v>
      </c>
      <c r="L33" s="26">
        <v>3002295.7875000136</v>
      </c>
      <c r="M33" s="26">
        <v>3027643.6025999957</v>
      </c>
      <c r="N33" s="26">
        <v>2736874.3820999968</v>
      </c>
      <c r="O33" s="26">
        <v>2870410.7455000058</v>
      </c>
      <c r="P33" s="26">
        <v>3588802.8812000132</v>
      </c>
      <c r="Q33" s="26">
        <v>3513935.267400024</v>
      </c>
      <c r="R33" s="26">
        <v>2118975.8490999988</v>
      </c>
      <c r="S33" s="26">
        <v>2104473.0771000003</v>
      </c>
      <c r="T33" s="26">
        <v>1760102.2031000047</v>
      </c>
      <c r="U33" s="26">
        <v>1672130.3617000012</v>
      </c>
      <c r="V33" s="26">
        <v>1600410.1248999902</v>
      </c>
      <c r="W33" s="26">
        <v>1896427.194599998</v>
      </c>
      <c r="X33" s="26">
        <v>2395928.6269000005</v>
      </c>
      <c r="Y33" s="26">
        <v>2088992.937399996</v>
      </c>
      <c r="Z33" s="26">
        <v>1684460.3017999895</v>
      </c>
      <c r="AA33" s="26">
        <v>2674102.7664999939</v>
      </c>
      <c r="AB33" s="26">
        <v>1928299.0209999911</v>
      </c>
      <c r="AC33" s="26">
        <v>4165944.0852000192</v>
      </c>
      <c r="AD33" s="26">
        <v>2376720.6650000052</v>
      </c>
      <c r="AE33" s="26">
        <v>2260930.3909000061</v>
      </c>
      <c r="AF33" s="26">
        <v>2082122.4823999931</v>
      </c>
      <c r="AG33" s="26">
        <v>2446243.9430999942</v>
      </c>
      <c r="AH33" s="26">
        <v>5795376.7563999807</v>
      </c>
      <c r="AI33" s="26">
        <v>7057627.7613999611</v>
      </c>
      <c r="AJ33" s="26">
        <v>5795439.2294000015</v>
      </c>
    </row>
    <row r="34" spans="1:37" ht="33" x14ac:dyDescent="0.25">
      <c r="A34" s="25" t="s">
        <v>5</v>
      </c>
      <c r="B34" s="26">
        <f t="shared" ref="B34:AJ34" si="6">+B33+B32</f>
        <v>7256278.5263999756</v>
      </c>
      <c r="C34" s="26">
        <f t="shared" si="6"/>
        <v>7486025.2521999739</v>
      </c>
      <c r="D34" s="26">
        <f t="shared" si="6"/>
        <v>7726538.0174999796</v>
      </c>
      <c r="E34" s="26">
        <f t="shared" si="6"/>
        <v>7328338.7629999984</v>
      </c>
      <c r="F34" s="26">
        <f t="shared" si="6"/>
        <v>5836996.2133000121</v>
      </c>
      <c r="G34" s="26">
        <f t="shared" si="6"/>
        <v>5655647.6448000083</v>
      </c>
      <c r="H34" s="26">
        <f t="shared" si="6"/>
        <v>5443627.5831000051</v>
      </c>
      <c r="I34" s="26">
        <f t="shared" si="6"/>
        <v>5631214.221199993</v>
      </c>
      <c r="J34" s="26">
        <f t="shared" si="6"/>
        <v>6054348.0660000052</v>
      </c>
      <c r="K34" s="26">
        <f t="shared" si="6"/>
        <v>7364063.397800006</v>
      </c>
      <c r="L34" s="26">
        <f t="shared" si="6"/>
        <v>6638364.6745000109</v>
      </c>
      <c r="M34" s="26">
        <f t="shared" si="6"/>
        <v>7314839.7105999961</v>
      </c>
      <c r="N34" s="26">
        <f t="shared" si="6"/>
        <v>6528258.3820999954</v>
      </c>
      <c r="O34" s="26">
        <f t="shared" si="6"/>
        <v>7089517.2095000064</v>
      </c>
      <c r="P34" s="26">
        <f t="shared" si="6"/>
        <v>8425035.098200012</v>
      </c>
      <c r="Q34" s="26">
        <f t="shared" si="6"/>
        <v>7145951.3874000218</v>
      </c>
      <c r="R34" s="26">
        <f t="shared" si="6"/>
        <v>5851683.8340999987</v>
      </c>
      <c r="S34" s="26">
        <f t="shared" si="6"/>
        <v>5936023.4361000005</v>
      </c>
      <c r="T34" s="26">
        <f t="shared" si="6"/>
        <v>5886548.2811000068</v>
      </c>
      <c r="U34" s="26">
        <f t="shared" si="6"/>
        <v>5116042.2747000009</v>
      </c>
      <c r="V34" s="26">
        <f t="shared" si="6"/>
        <v>4908651.0478999894</v>
      </c>
      <c r="W34" s="26">
        <f t="shared" si="6"/>
        <v>5303183.5665999986</v>
      </c>
      <c r="X34" s="26">
        <f t="shared" si="6"/>
        <v>5776633.8459000001</v>
      </c>
      <c r="Y34" s="26">
        <f t="shared" si="6"/>
        <v>6018103.1903999932</v>
      </c>
      <c r="Z34" s="26">
        <f t="shared" si="6"/>
        <v>4615050.8127999892</v>
      </c>
      <c r="AA34" s="26">
        <f t="shared" si="6"/>
        <v>9399560.1074999943</v>
      </c>
      <c r="AB34" s="26">
        <f t="shared" si="6"/>
        <v>8624291.4549999963</v>
      </c>
      <c r="AC34" s="26">
        <f t="shared" si="6"/>
        <v>7541525.0792000191</v>
      </c>
      <c r="AD34" s="26">
        <f t="shared" si="6"/>
        <v>4903224.6760000046</v>
      </c>
      <c r="AE34" s="26">
        <f t="shared" si="6"/>
        <v>5593289.7269000039</v>
      </c>
      <c r="AF34" s="26">
        <f t="shared" si="6"/>
        <v>4933472.2843999919</v>
      </c>
      <c r="AG34" s="26">
        <f t="shared" si="6"/>
        <v>5406971.4000999955</v>
      </c>
      <c r="AH34" s="26">
        <f t="shared" si="6"/>
        <v>12615944.642399982</v>
      </c>
      <c r="AI34" s="26">
        <f t="shared" si="6"/>
        <v>10925125.387399962</v>
      </c>
      <c r="AJ34" s="26">
        <f t="shared" si="6"/>
        <v>10011030.314400002</v>
      </c>
    </row>
    <row r="35" spans="1:37" ht="49.5" customHeight="1" x14ac:dyDescent="0.25">
      <c r="A35" s="27" t="s">
        <v>6</v>
      </c>
      <c r="B35" s="28">
        <v>1.3036779045676532E-2</v>
      </c>
      <c r="C35" s="28">
        <v>1.5136100297680862E-2</v>
      </c>
      <c r="D35" s="28">
        <v>1.5359917628400997E-2</v>
      </c>
      <c r="E35" s="28">
        <v>1.8538828055876755E-2</v>
      </c>
      <c r="F35" s="28">
        <v>1.5755114920176869E-2</v>
      </c>
      <c r="G35" s="28">
        <v>1.612057261927706E-2</v>
      </c>
      <c r="H35" s="28">
        <v>1.6930067609173784E-2</v>
      </c>
      <c r="I35" s="28">
        <v>1.6502229427754284E-2</v>
      </c>
      <c r="J35" s="28">
        <v>1.5611021933989902E-2</v>
      </c>
      <c r="K35" s="28">
        <v>1.6433994891354255E-2</v>
      </c>
      <c r="L35" s="28">
        <v>1.4897446699482822E-2</v>
      </c>
      <c r="M35" s="28">
        <v>1.4777953505835323E-2</v>
      </c>
      <c r="N35" s="28">
        <v>1.5338469952945546E-2</v>
      </c>
      <c r="O35" s="28">
        <v>1.6916830042511825E-2</v>
      </c>
      <c r="P35" s="28">
        <v>1.8546625497465937E-2</v>
      </c>
      <c r="Q35" s="28">
        <v>1.49815025349909E-2</v>
      </c>
      <c r="R35" s="28">
        <v>1.6276357583670211E-2</v>
      </c>
      <c r="S35" s="28">
        <v>1.6728885316774258E-2</v>
      </c>
      <c r="T35" s="28">
        <v>1.944675166880459E-2</v>
      </c>
      <c r="U35" s="28">
        <v>1.6081988292195624E-2</v>
      </c>
      <c r="V35" s="28">
        <v>1.3970254170830702E-2</v>
      </c>
      <c r="W35" s="28">
        <v>1.3562501755481293E-2</v>
      </c>
      <c r="X35" s="28">
        <v>1.3551242342998093E-2</v>
      </c>
      <c r="Y35" s="28">
        <v>1.4957047509499668E-2</v>
      </c>
      <c r="Z35" s="28">
        <v>1.2733527611207926E-2</v>
      </c>
      <c r="AA35" s="28">
        <v>2.6442018173457302E-2</v>
      </c>
      <c r="AB35" s="28">
        <v>2.5083380808967395E-2</v>
      </c>
      <c r="AC35" s="28">
        <v>1.3595108069126375E-2</v>
      </c>
      <c r="AD35" s="28">
        <v>1.2211669772729652E-2</v>
      </c>
      <c r="AE35" s="28">
        <v>1.7785493217128599E-2</v>
      </c>
      <c r="AF35" s="28">
        <v>1.4910784962531395E-2</v>
      </c>
      <c r="AG35" s="28">
        <v>1.5096479073658775E-2</v>
      </c>
      <c r="AH35" s="28">
        <v>2.9543866402361934E-2</v>
      </c>
      <c r="AI35" s="28">
        <v>1.6416885088868911E-2</v>
      </c>
      <c r="AJ35" s="28">
        <v>1.9283667783740892E-2</v>
      </c>
    </row>
    <row r="36" spans="1:37" ht="31.5" customHeight="1" x14ac:dyDescent="0.25">
      <c r="A36" s="23" t="s">
        <v>7</v>
      </c>
      <c r="B36" s="24">
        <v>1.0560408286586848E-2</v>
      </c>
      <c r="C36" s="24">
        <v>1.2459950526593152E-2</v>
      </c>
      <c r="D36" s="24">
        <v>1.258427859537342E-2</v>
      </c>
      <c r="E36" s="24">
        <v>1.5081634394167895E-2</v>
      </c>
      <c r="F36" s="24">
        <v>1.2725913161635726E-2</v>
      </c>
      <c r="G36" s="24">
        <v>1.2822813590688029E-2</v>
      </c>
      <c r="H36" s="24">
        <v>1.3405967228454069E-2</v>
      </c>
      <c r="I36" s="24">
        <v>1.2939232731491638E-2</v>
      </c>
      <c r="J36" s="24">
        <v>1.2435219160199356E-2</v>
      </c>
      <c r="K36" s="24">
        <v>1.3329869739953723E-2</v>
      </c>
      <c r="L36" s="24">
        <v>1.205376299338084E-2</v>
      </c>
      <c r="M36" s="24">
        <v>1.1887576560733148E-2</v>
      </c>
      <c r="N36" s="24">
        <v>1.2277773163852687E-2</v>
      </c>
      <c r="O36" s="24">
        <v>1.3521582676100097E-2</v>
      </c>
      <c r="P36" s="24">
        <v>1.4866084193123665E-2</v>
      </c>
      <c r="Q36" s="24">
        <v>1.1910422112513527E-2</v>
      </c>
      <c r="R36" s="24">
        <v>1.2711355975171834E-2</v>
      </c>
      <c r="S36" s="24">
        <v>1.2921797147900933E-2</v>
      </c>
      <c r="T36" s="24">
        <v>1.4869639224843049E-2</v>
      </c>
      <c r="U36" s="24">
        <v>1.2162122622431732E-2</v>
      </c>
      <c r="V36" s="24">
        <v>1.0666510589115927E-2</v>
      </c>
      <c r="W36" s="24">
        <v>1.0500946067316809E-2</v>
      </c>
      <c r="X36" s="24">
        <v>1.0608485654444414E-2</v>
      </c>
      <c r="Y36" s="24">
        <v>1.1666027777500705E-2</v>
      </c>
      <c r="Z36" s="24">
        <v>9.8005534389243205E-3</v>
      </c>
      <c r="AA36" s="24">
        <v>2.098123255586596E-2</v>
      </c>
      <c r="AB36" s="24">
        <v>1.9427208932400689E-2</v>
      </c>
      <c r="AC36" s="24">
        <v>1.0421474232456644E-2</v>
      </c>
      <c r="AD36" s="24">
        <v>9.1196686298418757E-3</v>
      </c>
      <c r="AE36" s="24">
        <v>1.336014757277537E-2</v>
      </c>
      <c r="AF36" s="24">
        <v>1.0970029058453741E-2</v>
      </c>
      <c r="AG36" s="24">
        <v>1.1158223373050702E-2</v>
      </c>
      <c r="AH36" s="24">
        <v>2.2800623123058597E-2</v>
      </c>
      <c r="AI36" s="24">
        <v>1.2804585869823125E-2</v>
      </c>
      <c r="AJ36" s="24">
        <v>1.5088203657803766E-2</v>
      </c>
    </row>
    <row r="37" spans="1:37" ht="31.5" customHeight="1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22"/>
      <c r="AB37" s="22"/>
      <c r="AC37" s="22"/>
      <c r="AD37" s="22"/>
      <c r="AE37" s="22"/>
      <c r="AF37" s="22"/>
      <c r="AG37" s="22"/>
      <c r="AH37" s="22"/>
      <c r="AI37" s="22"/>
      <c r="AJ37" s="22"/>
    </row>
    <row r="38" spans="1:37" ht="31.5" customHeight="1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22"/>
      <c r="AB38" s="22"/>
      <c r="AC38" s="22"/>
      <c r="AD38" s="22"/>
      <c r="AE38" s="22"/>
      <c r="AF38" s="22"/>
      <c r="AG38" s="22"/>
      <c r="AH38" s="22"/>
      <c r="AI38" s="22"/>
      <c r="AJ38" s="22"/>
    </row>
    <row r="39" spans="1:37" ht="31.5" customHeight="1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22"/>
      <c r="AB39" s="22"/>
      <c r="AC39" s="22"/>
      <c r="AD39" s="22"/>
      <c r="AE39" s="22"/>
      <c r="AF39" s="22"/>
      <c r="AG39" s="22"/>
      <c r="AH39" s="22"/>
      <c r="AI39" s="22"/>
      <c r="AJ39" s="22"/>
    </row>
    <row r="40" spans="1:37" ht="31.5" customHeight="1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22"/>
      <c r="AB40" s="22"/>
      <c r="AC40" s="22"/>
      <c r="AD40" s="22"/>
      <c r="AE40" s="22"/>
      <c r="AF40" s="22"/>
      <c r="AG40" s="22"/>
      <c r="AH40" s="22"/>
      <c r="AI40" s="22"/>
      <c r="AJ40" s="22"/>
    </row>
    <row r="41" spans="1:37" ht="31.5" customHeight="1" x14ac:dyDescent="0.25">
      <c r="A41" s="31"/>
      <c r="B41" s="164" t="s">
        <v>8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 t="s">
        <v>9</v>
      </c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 t="s">
        <v>10</v>
      </c>
      <c r="AA41" s="164"/>
      <c r="AB41" s="164"/>
      <c r="AC41" s="164"/>
      <c r="AD41" s="164"/>
      <c r="AE41" s="22"/>
      <c r="AF41" s="22"/>
      <c r="AG41" s="22"/>
      <c r="AH41" s="22"/>
      <c r="AI41" s="22"/>
      <c r="AJ41" s="22"/>
    </row>
    <row r="42" spans="1:37" ht="16.5" x14ac:dyDescent="0.25">
      <c r="A42" s="32" t="s">
        <v>11</v>
      </c>
      <c r="B42" s="32" t="s">
        <v>12</v>
      </c>
      <c r="C42" s="32" t="s">
        <v>13</v>
      </c>
      <c r="D42" s="32" t="s">
        <v>14</v>
      </c>
      <c r="E42" s="32" t="s">
        <v>15</v>
      </c>
      <c r="F42" s="32" t="s">
        <v>16</v>
      </c>
      <c r="G42" s="32" t="s">
        <v>17</v>
      </c>
      <c r="H42" s="32" t="s">
        <v>18</v>
      </c>
      <c r="I42" s="32" t="s">
        <v>19</v>
      </c>
      <c r="J42" s="32" t="s">
        <v>20</v>
      </c>
      <c r="K42" s="32" t="s">
        <v>21</v>
      </c>
      <c r="L42" s="32" t="s">
        <v>22</v>
      </c>
      <c r="M42" s="32" t="s">
        <v>23</v>
      </c>
      <c r="N42" s="32" t="s">
        <v>12</v>
      </c>
      <c r="O42" s="32" t="s">
        <v>13</v>
      </c>
      <c r="P42" s="32" t="s">
        <v>14</v>
      </c>
      <c r="Q42" s="32" t="s">
        <v>15</v>
      </c>
      <c r="R42" s="32" t="s">
        <v>16</v>
      </c>
      <c r="S42" s="32" t="s">
        <v>17</v>
      </c>
      <c r="T42" s="32" t="s">
        <v>18</v>
      </c>
      <c r="U42" s="32" t="s">
        <v>19</v>
      </c>
      <c r="V42" s="32" t="s">
        <v>20</v>
      </c>
      <c r="W42" s="32" t="s">
        <v>21</v>
      </c>
      <c r="X42" s="32" t="s">
        <v>22</v>
      </c>
      <c r="Y42" s="32" t="s">
        <v>23</v>
      </c>
      <c r="Z42" s="32" t="s">
        <v>12</v>
      </c>
      <c r="AA42" s="32" t="s">
        <v>13</v>
      </c>
      <c r="AB42" s="32" t="s">
        <v>14</v>
      </c>
      <c r="AC42" s="32" t="s">
        <v>15</v>
      </c>
      <c r="AD42" s="32" t="s">
        <v>16</v>
      </c>
      <c r="AE42" s="33"/>
      <c r="AF42" s="33"/>
      <c r="AG42" s="33"/>
      <c r="AH42" s="33"/>
      <c r="AI42" s="33"/>
      <c r="AJ42" s="33"/>
      <c r="AK42" s="33"/>
    </row>
    <row r="43" spans="1:37" x14ac:dyDescent="0.25">
      <c r="A43" s="34" t="s">
        <v>24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>
        <v>417743.07000000007</v>
      </c>
      <c r="AA43" s="35">
        <v>13180</v>
      </c>
      <c r="AB43" s="35"/>
      <c r="AC43" s="35"/>
      <c r="AD43" s="35"/>
      <c r="AE43" s="35"/>
      <c r="AF43" s="35"/>
      <c r="AG43" s="35"/>
      <c r="AH43" s="35"/>
    </row>
    <row r="44" spans="1:37" x14ac:dyDescent="0.25">
      <c r="A44" s="34" t="s">
        <v>25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>
        <v>20000</v>
      </c>
      <c r="Z44" s="35"/>
      <c r="AA44" s="35"/>
      <c r="AB44" s="35"/>
      <c r="AC44" s="35"/>
      <c r="AD44" s="35"/>
      <c r="AE44" s="35"/>
      <c r="AF44" s="35"/>
      <c r="AG44" s="35"/>
      <c r="AH44" s="35"/>
    </row>
    <row r="45" spans="1:37" x14ac:dyDescent="0.25">
      <c r="A45" s="34" t="s">
        <v>26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>
        <v>54351</v>
      </c>
      <c r="Z45" s="35"/>
      <c r="AA45" s="35"/>
      <c r="AB45" s="35"/>
      <c r="AC45" s="35"/>
      <c r="AD45" s="35"/>
      <c r="AE45" s="35"/>
      <c r="AF45" s="35"/>
      <c r="AG45" s="35"/>
      <c r="AH45" s="35"/>
    </row>
    <row r="46" spans="1:37" x14ac:dyDescent="0.25">
      <c r="A46" s="34" t="s">
        <v>27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>
        <v>75260</v>
      </c>
      <c r="Y46" s="35">
        <v>725943.04</v>
      </c>
      <c r="Z46" s="35"/>
      <c r="AA46" s="35"/>
      <c r="AB46" s="35"/>
      <c r="AC46" s="35"/>
      <c r="AD46" s="35"/>
      <c r="AE46" s="35"/>
      <c r="AF46" s="35"/>
      <c r="AG46" s="35"/>
      <c r="AH46" s="35"/>
    </row>
    <row r="47" spans="1:37" x14ac:dyDescent="0.25">
      <c r="A47" s="34" t="s">
        <v>28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>
        <v>100</v>
      </c>
      <c r="P47" s="35"/>
      <c r="Q47" s="35"/>
      <c r="R47" s="35"/>
      <c r="S47" s="35"/>
      <c r="T47" s="35"/>
      <c r="U47" s="35"/>
      <c r="V47" s="35"/>
      <c r="W47" s="35">
        <v>500</v>
      </c>
      <c r="X47" s="35">
        <v>13051.01</v>
      </c>
      <c r="Y47" s="35">
        <v>11583</v>
      </c>
      <c r="Z47" s="35">
        <v>1601.02</v>
      </c>
      <c r="AA47" s="35">
        <v>281</v>
      </c>
      <c r="AB47" s="35"/>
      <c r="AC47" s="35"/>
      <c r="AD47" s="35"/>
      <c r="AE47" s="35"/>
      <c r="AF47" s="35"/>
      <c r="AG47" s="35"/>
      <c r="AH47" s="35"/>
    </row>
    <row r="48" spans="1:37" x14ac:dyDescent="0.25">
      <c r="A48" s="34" t="s">
        <v>29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>
        <v>16</v>
      </c>
      <c r="T48" s="35"/>
      <c r="U48" s="35">
        <v>100</v>
      </c>
      <c r="V48" s="35"/>
      <c r="W48" s="35">
        <v>14023.01</v>
      </c>
      <c r="X48" s="35">
        <v>37914</v>
      </c>
      <c r="Y48" s="35">
        <v>42419.399999999994</v>
      </c>
      <c r="Z48" s="35">
        <v>45352.840000000004</v>
      </c>
      <c r="AA48" s="35">
        <v>33994.14</v>
      </c>
      <c r="AB48" s="35">
        <v>33475.729999999996</v>
      </c>
      <c r="AC48" s="35">
        <v>28871.010000000002</v>
      </c>
      <c r="AD48" s="35">
        <v>28800.729999999996</v>
      </c>
      <c r="AE48" s="35">
        <v>59497.219999999994</v>
      </c>
      <c r="AF48" s="35">
        <v>38598.520000000004</v>
      </c>
      <c r="AG48" s="35">
        <v>36294.909999999996</v>
      </c>
      <c r="AH48" s="35">
        <v>799</v>
      </c>
    </row>
    <row r="49" spans="1:34" x14ac:dyDescent="0.25">
      <c r="A49" s="34" t="s">
        <v>30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>
        <v>385431.99</v>
      </c>
      <c r="AA49" s="35">
        <v>80445.000000000015</v>
      </c>
      <c r="AB49" s="35"/>
      <c r="AC49" s="35"/>
      <c r="AD49" s="35"/>
      <c r="AE49" s="35"/>
      <c r="AF49" s="35"/>
      <c r="AG49" s="35"/>
      <c r="AH49" s="35"/>
    </row>
    <row r="50" spans="1:34" x14ac:dyDescent="0.25">
      <c r="A50" s="34" t="s">
        <v>31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>
        <v>58611</v>
      </c>
      <c r="AG50" s="35">
        <v>46095</v>
      </c>
      <c r="AH50" s="35"/>
    </row>
    <row r="51" spans="1:34" x14ac:dyDescent="0.25">
      <c r="A51" s="34" t="s">
        <v>32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>
        <v>84105.600000000006</v>
      </c>
      <c r="AA51" s="35">
        <v>164671.58000000002</v>
      </c>
      <c r="AB51" s="35"/>
      <c r="AC51" s="35"/>
      <c r="AD51" s="35"/>
      <c r="AE51" s="35"/>
      <c r="AF51" s="35"/>
      <c r="AG51" s="35"/>
      <c r="AH51" s="35"/>
    </row>
    <row r="52" spans="1:34" x14ac:dyDescent="0.25">
      <c r="A52" s="34" t="s">
        <v>33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>
        <v>151518.04999999999</v>
      </c>
      <c r="AA52" s="35">
        <v>81254</v>
      </c>
      <c r="AB52" s="35"/>
      <c r="AC52" s="35"/>
      <c r="AD52" s="35"/>
      <c r="AE52" s="35"/>
      <c r="AF52" s="35"/>
      <c r="AG52" s="35"/>
      <c r="AH52" s="35"/>
    </row>
    <row r="53" spans="1:34" x14ac:dyDescent="0.25">
      <c r="A53" s="34" t="s">
        <v>34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>
        <v>172305.24</v>
      </c>
      <c r="Z53" s="35">
        <v>177062</v>
      </c>
      <c r="AA53" s="35"/>
      <c r="AB53" s="35"/>
      <c r="AC53" s="35"/>
      <c r="AD53" s="35"/>
      <c r="AE53" s="35"/>
      <c r="AF53" s="35"/>
      <c r="AG53" s="35"/>
      <c r="AH53" s="35"/>
    </row>
    <row r="54" spans="1:34" x14ac:dyDescent="0.25">
      <c r="A54" s="34" t="s">
        <v>35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>
        <v>225353</v>
      </c>
      <c r="AH54" s="35">
        <v>13438.000000000002</v>
      </c>
    </row>
    <row r="55" spans="1:34" x14ac:dyDescent="0.25">
      <c r="A55" s="34" t="s">
        <v>36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>
        <v>11746</v>
      </c>
      <c r="AG55" s="35">
        <v>155046.34</v>
      </c>
      <c r="AH55" s="35">
        <v>6450</v>
      </c>
    </row>
    <row r="56" spans="1:34" x14ac:dyDescent="0.25">
      <c r="A56" s="34" t="s">
        <v>37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>
        <v>79130</v>
      </c>
      <c r="AH56" s="35"/>
    </row>
    <row r="57" spans="1:34" x14ac:dyDescent="0.25">
      <c r="A57" s="34" t="s">
        <v>38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>
        <v>61809</v>
      </c>
      <c r="Z57" s="35">
        <v>302175.16000000003</v>
      </c>
      <c r="AA57" s="35">
        <v>10361.000000000002</v>
      </c>
      <c r="AB57" s="35"/>
      <c r="AC57" s="35"/>
      <c r="AD57" s="35"/>
      <c r="AE57" s="35"/>
      <c r="AF57" s="35"/>
      <c r="AG57" s="35"/>
      <c r="AH57" s="35"/>
    </row>
    <row r="58" spans="1:34" x14ac:dyDescent="0.25">
      <c r="A58" s="34" t="s">
        <v>39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>
        <v>46017.150000000009</v>
      </c>
      <c r="AB58" s="35">
        <v>144240.29999999999</v>
      </c>
      <c r="AC58" s="35">
        <v>407</v>
      </c>
      <c r="AD58" s="35"/>
      <c r="AE58" s="35"/>
      <c r="AF58" s="35"/>
      <c r="AG58" s="35"/>
      <c r="AH58" s="35"/>
    </row>
    <row r="59" spans="1:34" x14ac:dyDescent="0.25">
      <c r="A59" s="34" t="s">
        <v>40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>
        <v>88402.010000000009</v>
      </c>
      <c r="AF59" s="35">
        <v>38394</v>
      </c>
      <c r="AG59" s="35"/>
      <c r="AH59" s="35"/>
    </row>
    <row r="60" spans="1:34" x14ac:dyDescent="0.25">
      <c r="A60" s="34" t="s">
        <v>41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>
        <v>3287</v>
      </c>
    </row>
    <row r="61" spans="1:34" x14ac:dyDescent="0.25">
      <c r="A61" s="34" t="s">
        <v>42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>
        <v>29469</v>
      </c>
      <c r="AF61" s="35">
        <v>1302</v>
      </c>
      <c r="AG61" s="35"/>
      <c r="AH61" s="35"/>
    </row>
    <row r="62" spans="1:34" x14ac:dyDescent="0.25">
      <c r="A62" s="34" t="s">
        <v>43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>
        <v>139220</v>
      </c>
      <c r="AH62" s="35"/>
    </row>
    <row r="63" spans="1:34" x14ac:dyDescent="0.25">
      <c r="A63" s="34" t="s">
        <v>44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>
        <v>1829</v>
      </c>
      <c r="AE63" s="35">
        <v>82607.899999999994</v>
      </c>
      <c r="AF63" s="35">
        <v>1121</v>
      </c>
      <c r="AG63" s="35"/>
      <c r="AH63" s="35"/>
    </row>
    <row r="64" spans="1:34" x14ac:dyDescent="0.25">
      <c r="A64" s="34" t="s">
        <v>45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>
        <v>7726</v>
      </c>
      <c r="AE64" s="35">
        <v>57956</v>
      </c>
      <c r="AF64" s="35">
        <v>778</v>
      </c>
      <c r="AG64" s="35"/>
      <c r="AH64" s="35"/>
    </row>
    <row r="65" spans="1:34" x14ac:dyDescent="0.25">
      <c r="A65" s="34" t="s">
        <v>46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>
        <v>170129.99999999997</v>
      </c>
      <c r="AE65" s="35">
        <v>215842</v>
      </c>
      <c r="AF65" s="35"/>
      <c r="AG65" s="35"/>
      <c r="AH65" s="35"/>
    </row>
    <row r="66" spans="1:34" x14ac:dyDescent="0.25">
      <c r="A66" s="34" t="s">
        <v>47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>
        <v>150141</v>
      </c>
      <c r="AG66" s="35">
        <v>171819</v>
      </c>
      <c r="AH66" s="35"/>
    </row>
    <row r="67" spans="1:34" x14ac:dyDescent="0.25">
      <c r="A67" s="34" t="s">
        <v>48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>
        <v>10071</v>
      </c>
      <c r="AE67" s="35">
        <v>111956</v>
      </c>
      <c r="AF67" s="35">
        <v>122</v>
      </c>
      <c r="AG67" s="35"/>
      <c r="AH67" s="35"/>
    </row>
    <row r="68" spans="1:34" x14ac:dyDescent="0.25">
      <c r="A68" s="34" t="s">
        <v>49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>
        <v>113575.22</v>
      </c>
      <c r="W68" s="35">
        <v>145786</v>
      </c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</row>
    <row r="69" spans="1:34" x14ac:dyDescent="0.25">
      <c r="A69" s="34" t="s">
        <v>50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>
        <v>154532.34</v>
      </c>
      <c r="X69" s="35">
        <v>154771</v>
      </c>
      <c r="Y69" s="35"/>
      <c r="Z69" s="35"/>
      <c r="AA69" s="35"/>
      <c r="AB69" s="35"/>
      <c r="AC69" s="35"/>
      <c r="AD69" s="35"/>
      <c r="AE69" s="35"/>
      <c r="AF69" s="35"/>
      <c r="AG69" s="35"/>
      <c r="AH69" s="35"/>
    </row>
    <row r="70" spans="1:34" x14ac:dyDescent="0.25">
      <c r="A70" s="34" t="s">
        <v>51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>
        <v>83711</v>
      </c>
      <c r="T70" s="35">
        <v>18772</v>
      </c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</row>
    <row r="71" spans="1:34" x14ac:dyDescent="0.25">
      <c r="A71" s="34" t="s">
        <v>52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>
        <v>35931.39</v>
      </c>
      <c r="V71" s="35">
        <v>295367.62</v>
      </c>
      <c r="W71" s="35">
        <v>11771</v>
      </c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</row>
    <row r="72" spans="1:34" x14ac:dyDescent="0.25">
      <c r="A72" s="34" t="s">
        <v>53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>
        <v>454725</v>
      </c>
      <c r="V72" s="35">
        <v>183627.00000000003</v>
      </c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</row>
    <row r="73" spans="1:34" x14ac:dyDescent="0.25">
      <c r="A73" s="34" t="s">
        <v>54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>
        <v>153151.31</v>
      </c>
      <c r="W73" s="35">
        <v>165957</v>
      </c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</row>
    <row r="74" spans="1:34" x14ac:dyDescent="0.25">
      <c r="A74" s="34" t="s">
        <v>55</v>
      </c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>
        <v>2239</v>
      </c>
      <c r="U74" s="35">
        <v>171225.87</v>
      </c>
      <c r="V74" s="35">
        <v>34642</v>
      </c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</row>
    <row r="75" spans="1:34" x14ac:dyDescent="0.25">
      <c r="A75" s="34" t="s">
        <v>56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>
        <v>162619</v>
      </c>
      <c r="W75" s="35">
        <v>185543</v>
      </c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</row>
    <row r="76" spans="1:34" x14ac:dyDescent="0.25">
      <c r="A76" s="34" t="s">
        <v>57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>
        <v>98957</v>
      </c>
      <c r="V76" s="35">
        <v>127068.63</v>
      </c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</row>
    <row r="77" spans="1:34" x14ac:dyDescent="0.25">
      <c r="A77" s="34" t="s">
        <v>58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>
        <v>26606.28</v>
      </c>
      <c r="S77" s="35">
        <v>21593</v>
      </c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</row>
    <row r="78" spans="1:34" x14ac:dyDescent="0.25">
      <c r="A78" s="34" t="s">
        <v>59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>
        <v>0</v>
      </c>
      <c r="X78" s="35">
        <v>136802</v>
      </c>
      <c r="Y78" s="35">
        <v>36608</v>
      </c>
      <c r="Z78" s="35"/>
      <c r="AA78" s="35"/>
      <c r="AB78" s="35"/>
      <c r="AC78" s="35"/>
      <c r="AD78" s="35"/>
      <c r="AE78" s="35"/>
      <c r="AF78" s="35"/>
      <c r="AG78" s="35"/>
      <c r="AH78" s="35"/>
    </row>
    <row r="79" spans="1:34" x14ac:dyDescent="0.25">
      <c r="A79" s="34" t="s">
        <v>60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>
        <v>4232.8599999999997</v>
      </c>
      <c r="R79" s="35">
        <v>126857.2</v>
      </c>
      <c r="S79" s="35">
        <v>31646</v>
      </c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</row>
    <row r="80" spans="1:34" x14ac:dyDescent="0.25">
      <c r="A80" s="34" t="s">
        <v>61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>
        <v>13265</v>
      </c>
      <c r="S80" s="35">
        <v>253302.8</v>
      </c>
      <c r="T80" s="35">
        <v>32136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</row>
    <row r="81" spans="1:34" x14ac:dyDescent="0.25">
      <c r="A81" s="34" t="s">
        <v>62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>
        <v>43596</v>
      </c>
      <c r="T81" s="35">
        <v>187274.76</v>
      </c>
      <c r="U81" s="35">
        <v>8967</v>
      </c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</row>
    <row r="82" spans="1:34" x14ac:dyDescent="0.25">
      <c r="A82" s="34" t="s">
        <v>63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>
        <v>5972</v>
      </c>
      <c r="Y82" s="35"/>
      <c r="Z82" s="35"/>
      <c r="AA82" s="35"/>
      <c r="AB82" s="35"/>
      <c r="AC82" s="35"/>
      <c r="AD82" s="35"/>
      <c r="AE82" s="35"/>
      <c r="AF82" s="35"/>
      <c r="AG82" s="35"/>
      <c r="AH82" s="35"/>
    </row>
    <row r="83" spans="1:34" x14ac:dyDescent="0.25">
      <c r="A83" s="34" t="s">
        <v>64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>
        <v>10186</v>
      </c>
      <c r="Y83" s="35">
        <v>12472.000000000002</v>
      </c>
      <c r="Z83" s="35"/>
      <c r="AA83" s="35"/>
      <c r="AB83" s="35"/>
      <c r="AC83" s="35"/>
      <c r="AD83" s="35"/>
      <c r="AE83" s="35"/>
      <c r="AF83" s="35"/>
      <c r="AG83" s="35"/>
      <c r="AH83" s="35"/>
    </row>
    <row r="84" spans="1:34" x14ac:dyDescent="0.25">
      <c r="A84" s="34" t="s">
        <v>65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>
        <v>21720142.07</v>
      </c>
      <c r="Y84" s="35">
        <v>21200268.089999989</v>
      </c>
      <c r="Z84" s="35"/>
      <c r="AA84" s="35"/>
      <c r="AB84" s="35"/>
      <c r="AC84" s="35"/>
      <c r="AD84" s="35"/>
      <c r="AE84" s="35"/>
      <c r="AF84" s="35"/>
      <c r="AG84" s="35"/>
      <c r="AH84" s="35"/>
    </row>
    <row r="85" spans="1:34" x14ac:dyDescent="0.25">
      <c r="A85" s="34" t="s">
        <v>66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>
        <v>3699601.2199999997</v>
      </c>
      <c r="Y85" s="35">
        <v>3161989.52</v>
      </c>
      <c r="Z85" s="35"/>
      <c r="AA85" s="35"/>
      <c r="AB85" s="35"/>
      <c r="AC85" s="35"/>
      <c r="AD85" s="35"/>
      <c r="AE85" s="35"/>
      <c r="AF85" s="35"/>
      <c r="AG85" s="35"/>
      <c r="AH85" s="35"/>
    </row>
    <row r="86" spans="1:34" x14ac:dyDescent="0.25">
      <c r="A86" s="34" t="s">
        <v>67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>
        <v>36000</v>
      </c>
      <c r="AD86" s="35">
        <v>185904</v>
      </c>
      <c r="AE86" s="35">
        <v>5999</v>
      </c>
      <c r="AF86" s="35"/>
      <c r="AG86" s="35"/>
      <c r="AH86" s="35"/>
    </row>
    <row r="87" spans="1:34" x14ac:dyDescent="0.25">
      <c r="A87" s="34" t="s">
        <v>68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>
        <v>217675.5</v>
      </c>
      <c r="S87" s="35">
        <v>992</v>
      </c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</row>
    <row r="88" spans="1:34" x14ac:dyDescent="0.25">
      <c r="A88" s="34" t="s">
        <v>69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>
        <v>7000</v>
      </c>
      <c r="AF88" s="35">
        <v>1000</v>
      </c>
      <c r="AG88" s="35"/>
      <c r="AH88" s="35"/>
    </row>
    <row r="89" spans="1:34" x14ac:dyDescent="0.25">
      <c r="A89" s="34" t="s">
        <v>70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>
        <v>294237</v>
      </c>
      <c r="AF89" s="35">
        <v>435448.5</v>
      </c>
      <c r="AG89" s="35"/>
      <c r="AH89" s="35"/>
    </row>
    <row r="90" spans="1:34" x14ac:dyDescent="0.25">
      <c r="A90" s="34" t="s">
        <v>71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>
        <v>276409.1700000001</v>
      </c>
      <c r="AC90" s="35">
        <v>149931</v>
      </c>
      <c r="AD90" s="35"/>
      <c r="AE90" s="35"/>
      <c r="AF90" s="35"/>
      <c r="AG90" s="35"/>
      <c r="AH90" s="35"/>
    </row>
    <row r="91" spans="1:34" x14ac:dyDescent="0.25">
      <c r="A91" s="34" t="s">
        <v>72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>
        <v>261727.66999999998</v>
      </c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</row>
    <row r="92" spans="1:34" x14ac:dyDescent="0.25">
      <c r="A92" s="34" t="s">
        <v>73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>
        <v>462262.24</v>
      </c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</row>
    <row r="93" spans="1:34" x14ac:dyDescent="0.25">
      <c r="A93" s="34" t="s">
        <v>74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>
        <v>209133.38</v>
      </c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</row>
    <row r="94" spans="1:34" x14ac:dyDescent="0.25">
      <c r="A94" s="34" t="s">
        <v>75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>
        <v>945</v>
      </c>
      <c r="AD94" s="35">
        <v>1775.68</v>
      </c>
      <c r="AE94" s="35">
        <v>7951</v>
      </c>
      <c r="AF94" s="35">
        <v>5483</v>
      </c>
      <c r="AG94" s="35">
        <v>5390</v>
      </c>
      <c r="AH94" s="35">
        <v>11</v>
      </c>
    </row>
    <row r="95" spans="1:34" x14ac:dyDescent="0.25">
      <c r="A95" s="34" t="s">
        <v>76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>
        <v>106195.00999999998</v>
      </c>
      <c r="AB95" s="35">
        <v>46123.6</v>
      </c>
      <c r="AC95" s="35"/>
      <c r="AD95" s="35"/>
      <c r="AE95" s="35"/>
      <c r="AF95" s="35"/>
      <c r="AG95" s="35"/>
      <c r="AH95" s="35"/>
    </row>
    <row r="96" spans="1:34" x14ac:dyDescent="0.25">
      <c r="A96" s="34" t="s">
        <v>77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>
        <v>35851.629999999997</v>
      </c>
      <c r="AB96" s="35">
        <v>124246.08999999998</v>
      </c>
      <c r="AC96" s="35">
        <v>1000</v>
      </c>
      <c r="AD96" s="35"/>
      <c r="AE96" s="35"/>
      <c r="AF96" s="35"/>
      <c r="AG96" s="35"/>
      <c r="AH96" s="35"/>
    </row>
    <row r="97" spans="1:34" x14ac:dyDescent="0.25">
      <c r="A97" s="34" t="s">
        <v>78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>
        <v>7994</v>
      </c>
      <c r="M97" s="35">
        <v>64365</v>
      </c>
      <c r="N97" s="35">
        <v>40935</v>
      </c>
      <c r="O97" s="35">
        <v>5000</v>
      </c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</row>
    <row r="98" spans="1:34" x14ac:dyDescent="0.25">
      <c r="A98" s="34" t="s">
        <v>79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>
        <v>167498</v>
      </c>
      <c r="X98" s="35">
        <v>26840</v>
      </c>
      <c r="Y98" s="35"/>
      <c r="Z98" s="35"/>
      <c r="AA98" s="35"/>
      <c r="AB98" s="35"/>
      <c r="AC98" s="35"/>
      <c r="AD98" s="35"/>
      <c r="AE98" s="35"/>
      <c r="AF98" s="35"/>
      <c r="AG98" s="35"/>
      <c r="AH98" s="35"/>
    </row>
    <row r="99" spans="1:34" x14ac:dyDescent="0.25">
      <c r="A99" s="34" t="s">
        <v>80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>
        <v>234456.33</v>
      </c>
      <c r="X99" s="35">
        <v>32000</v>
      </c>
      <c r="Y99" s="35"/>
      <c r="Z99" s="35"/>
      <c r="AA99" s="35"/>
      <c r="AB99" s="35"/>
      <c r="AC99" s="35"/>
      <c r="AD99" s="35"/>
      <c r="AE99" s="35"/>
      <c r="AF99" s="35"/>
      <c r="AG99" s="35"/>
      <c r="AH99" s="35"/>
    </row>
    <row r="100" spans="1:34" x14ac:dyDescent="0.25">
      <c r="A100" s="34" t="s">
        <v>81</v>
      </c>
      <c r="B100" s="35"/>
      <c r="C100" s="35"/>
      <c r="D100" s="35"/>
      <c r="E100" s="35"/>
      <c r="F100" s="35"/>
      <c r="G100" s="35"/>
      <c r="H100" s="35"/>
      <c r="I100" s="35"/>
      <c r="J100" s="35">
        <v>1000</v>
      </c>
      <c r="K100" s="35">
        <v>1000</v>
      </c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</row>
    <row r="101" spans="1:34" x14ac:dyDescent="0.25">
      <c r="A101" s="34" t="s">
        <v>82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>
        <v>2994</v>
      </c>
      <c r="L101" s="35">
        <v>3000</v>
      </c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</row>
    <row r="102" spans="1:34" x14ac:dyDescent="0.25">
      <c r="A102" s="34" t="s">
        <v>83</v>
      </c>
      <c r="B102" s="35"/>
      <c r="C102" s="35"/>
      <c r="D102" s="35"/>
      <c r="E102" s="35"/>
      <c r="F102" s="35"/>
      <c r="G102" s="35"/>
      <c r="H102" s="35"/>
      <c r="I102" s="35"/>
      <c r="J102" s="35">
        <v>1000</v>
      </c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</row>
    <row r="103" spans="1:34" x14ac:dyDescent="0.25">
      <c r="A103" s="34" t="s">
        <v>84</v>
      </c>
      <c r="B103" s="35"/>
      <c r="C103" s="35"/>
      <c r="D103" s="35"/>
      <c r="E103" s="35"/>
      <c r="F103" s="35"/>
      <c r="G103" s="35"/>
      <c r="H103" s="35"/>
      <c r="I103" s="35"/>
      <c r="J103" s="35">
        <v>1253</v>
      </c>
      <c r="K103" s="35">
        <v>5000</v>
      </c>
      <c r="L103" s="35">
        <v>2000</v>
      </c>
      <c r="M103" s="35">
        <v>416</v>
      </c>
      <c r="N103" s="35"/>
      <c r="O103" s="35">
        <v>1329</v>
      </c>
      <c r="P103" s="35"/>
      <c r="Q103" s="35"/>
      <c r="R103" s="35"/>
      <c r="S103" s="35"/>
      <c r="T103" s="35">
        <v>1000</v>
      </c>
      <c r="U103" s="35"/>
      <c r="V103" s="35"/>
      <c r="W103" s="35">
        <v>89604</v>
      </c>
      <c r="X103" s="35">
        <v>1597351.65</v>
      </c>
      <c r="Y103" s="35">
        <v>1364220.8</v>
      </c>
      <c r="Z103" s="35">
        <v>409290.04</v>
      </c>
      <c r="AA103" s="35">
        <v>34998</v>
      </c>
      <c r="AB103" s="35"/>
      <c r="AC103" s="35"/>
      <c r="AD103" s="35"/>
      <c r="AE103" s="35"/>
      <c r="AF103" s="35"/>
      <c r="AG103" s="35">
        <v>1000</v>
      </c>
      <c r="AH103" s="35"/>
    </row>
    <row r="104" spans="1:34" x14ac:dyDescent="0.25">
      <c r="A104" s="34" t="s">
        <v>85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>
        <v>35630</v>
      </c>
      <c r="S104" s="35">
        <v>69833</v>
      </c>
      <c r="T104" s="35"/>
      <c r="U104" s="35"/>
      <c r="V104" s="35">
        <v>204684</v>
      </c>
      <c r="W104" s="35">
        <v>25500</v>
      </c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</row>
    <row r="105" spans="1:34" x14ac:dyDescent="0.25">
      <c r="A105" s="34" t="s">
        <v>86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>
        <v>187378.24000000002</v>
      </c>
      <c r="AC105" s="35">
        <v>485383.73</v>
      </c>
      <c r="AD105" s="35">
        <v>9710</v>
      </c>
      <c r="AE105" s="35"/>
      <c r="AF105" s="35"/>
      <c r="AG105" s="35"/>
      <c r="AH105" s="35"/>
    </row>
    <row r="106" spans="1:34" x14ac:dyDescent="0.25">
      <c r="A106" s="34" t="s">
        <v>87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>
        <v>29986.999999999996</v>
      </c>
      <c r="AE106" s="35">
        <v>638458.30000000005</v>
      </c>
      <c r="AF106" s="35"/>
      <c r="AG106" s="35"/>
      <c r="AH106" s="35"/>
    </row>
    <row r="107" spans="1:34" x14ac:dyDescent="0.25">
      <c r="A107" s="34" t="s">
        <v>88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>
        <v>117721</v>
      </c>
      <c r="AF107" s="35">
        <v>223635</v>
      </c>
      <c r="AG107" s="35"/>
      <c r="AH107" s="35"/>
    </row>
    <row r="108" spans="1:34" x14ac:dyDescent="0.25">
      <c r="A108" s="34" t="s">
        <v>89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>
        <v>956381.17</v>
      </c>
      <c r="AA108" s="35">
        <v>29610</v>
      </c>
      <c r="AB108" s="35"/>
      <c r="AC108" s="35"/>
      <c r="AD108" s="35"/>
      <c r="AE108" s="35"/>
      <c r="AF108" s="35"/>
      <c r="AG108" s="35"/>
      <c r="AH108" s="35"/>
    </row>
    <row r="109" spans="1:34" x14ac:dyDescent="0.25">
      <c r="A109" s="34" t="s">
        <v>90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>
        <v>2000</v>
      </c>
      <c r="AF109" s="35">
        <v>3995</v>
      </c>
      <c r="AG109" s="35"/>
      <c r="AH109" s="35"/>
    </row>
    <row r="110" spans="1:34" x14ac:dyDescent="0.25">
      <c r="A110" s="34" t="s">
        <v>91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>
        <v>71579</v>
      </c>
      <c r="Y110" s="35">
        <v>35078</v>
      </c>
      <c r="Z110" s="35"/>
      <c r="AA110" s="35"/>
      <c r="AB110" s="35"/>
      <c r="AC110" s="35"/>
      <c r="AD110" s="35"/>
      <c r="AE110" s="35"/>
      <c r="AF110" s="35"/>
      <c r="AG110" s="35"/>
      <c r="AH110" s="35"/>
    </row>
    <row r="111" spans="1:34" x14ac:dyDescent="0.25">
      <c r="A111" s="34" t="s">
        <v>92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>
        <v>2000</v>
      </c>
      <c r="AE111" s="35">
        <v>0</v>
      </c>
      <c r="AF111" s="35"/>
      <c r="AG111" s="35"/>
      <c r="AH111" s="35"/>
    </row>
    <row r="112" spans="1:34" x14ac:dyDescent="0.25">
      <c r="A112" s="34" t="s">
        <v>93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>
        <v>100511.68000000001</v>
      </c>
      <c r="AD112" s="35">
        <v>153170</v>
      </c>
      <c r="AE112" s="35"/>
      <c r="AF112" s="35"/>
      <c r="AG112" s="35"/>
      <c r="AH112" s="35"/>
    </row>
    <row r="113" spans="1:34" x14ac:dyDescent="0.25">
      <c r="A113" s="34" t="s">
        <v>94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>
        <v>65578</v>
      </c>
      <c r="AE113" s="35">
        <v>59406</v>
      </c>
      <c r="AF113" s="35"/>
      <c r="AG113" s="35"/>
      <c r="AH113" s="35"/>
    </row>
    <row r="114" spans="1:34" x14ac:dyDescent="0.25">
      <c r="A114" s="34" t="s">
        <v>95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>
        <v>19996</v>
      </c>
      <c r="AB114" s="35">
        <v>10000</v>
      </c>
      <c r="AC114" s="35"/>
      <c r="AD114" s="35"/>
      <c r="AE114" s="35"/>
      <c r="AF114" s="35"/>
      <c r="AG114" s="35"/>
      <c r="AH114" s="35"/>
    </row>
    <row r="115" spans="1:34" x14ac:dyDescent="0.25">
      <c r="A115" s="34" t="s">
        <v>96</v>
      </c>
      <c r="B115" s="35"/>
      <c r="C115" s="35"/>
      <c r="D115" s="35"/>
      <c r="E115" s="35"/>
      <c r="F115" s="35">
        <v>0</v>
      </c>
      <c r="G115" s="35">
        <v>0</v>
      </c>
      <c r="H115" s="35">
        <v>0</v>
      </c>
      <c r="I115" s="35"/>
      <c r="J115" s="35">
        <v>503174.99</v>
      </c>
      <c r="K115" s="35">
        <v>473339.52</v>
      </c>
      <c r="L115" s="35">
        <v>514771.81999999995</v>
      </c>
      <c r="M115" s="35">
        <v>573294.9800000001</v>
      </c>
      <c r="N115" s="35">
        <v>452015.07999999996</v>
      </c>
      <c r="O115" s="35">
        <v>407499.75999999995</v>
      </c>
      <c r="P115" s="35">
        <v>388206.69999999995</v>
      </c>
      <c r="Q115" s="35">
        <v>338441.99</v>
      </c>
      <c r="R115" s="35">
        <v>377875.81000000006</v>
      </c>
      <c r="S115" s="35">
        <v>413890.11999999994</v>
      </c>
      <c r="T115" s="35">
        <v>334713.44</v>
      </c>
      <c r="U115" s="35">
        <v>391942.57000000007</v>
      </c>
      <c r="V115" s="35">
        <v>421175.55</v>
      </c>
      <c r="W115" s="35">
        <v>316308.22000000003</v>
      </c>
      <c r="X115" s="35">
        <v>242127.00000000003</v>
      </c>
      <c r="Y115" s="35">
        <v>337615.73000000004</v>
      </c>
      <c r="Z115" s="35">
        <v>510943.29000000004</v>
      </c>
      <c r="AA115" s="35">
        <v>388131.33</v>
      </c>
      <c r="AB115" s="35">
        <v>280269.17000000004</v>
      </c>
      <c r="AC115" s="35">
        <v>221004.81</v>
      </c>
      <c r="AD115" s="35">
        <v>213105.49000000002</v>
      </c>
      <c r="AE115" s="35">
        <v>466549.30999999994</v>
      </c>
      <c r="AF115" s="35">
        <v>385020.3</v>
      </c>
      <c r="AG115" s="35">
        <v>386223.77</v>
      </c>
      <c r="AH115" s="35">
        <v>9789.7999999999993</v>
      </c>
    </row>
    <row r="116" spans="1:34" x14ac:dyDescent="0.25">
      <c r="A116" s="34" t="s">
        <v>97</v>
      </c>
      <c r="B116" s="35"/>
      <c r="C116" s="35"/>
      <c r="D116" s="35"/>
      <c r="E116" s="35"/>
      <c r="F116" s="35">
        <v>0</v>
      </c>
      <c r="G116" s="35">
        <v>0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</row>
    <row r="117" spans="1:34" x14ac:dyDescent="0.25">
      <c r="A117" s="34" t="s">
        <v>98</v>
      </c>
      <c r="B117" s="35"/>
      <c r="C117" s="35"/>
      <c r="D117" s="35"/>
      <c r="E117" s="35"/>
      <c r="F117" s="35"/>
      <c r="G117" s="35">
        <v>0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</row>
    <row r="118" spans="1:34" x14ac:dyDescent="0.25">
      <c r="A118" s="34" t="s">
        <v>99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>
        <v>650.00000000000011</v>
      </c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</row>
    <row r="119" spans="1:34" x14ac:dyDescent="0.25">
      <c r="A119" s="34" t="s">
        <v>100</v>
      </c>
      <c r="B119" s="35"/>
      <c r="C119" s="35"/>
      <c r="D119" s="35"/>
      <c r="E119" s="35"/>
      <c r="F119" s="35"/>
      <c r="G119" s="35"/>
      <c r="H119" s="35"/>
      <c r="I119" s="35"/>
      <c r="J119" s="35">
        <v>500</v>
      </c>
      <c r="K119" s="35"/>
      <c r="L119" s="35">
        <v>500</v>
      </c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</row>
    <row r="120" spans="1:34" x14ac:dyDescent="0.25">
      <c r="A120" s="34" t="s">
        <v>101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>
        <v>2500</v>
      </c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</row>
    <row r="121" spans="1:34" x14ac:dyDescent="0.25">
      <c r="A121" s="34" t="s">
        <v>102</v>
      </c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>
        <v>5070</v>
      </c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</row>
    <row r="122" spans="1:34" x14ac:dyDescent="0.25">
      <c r="A122" s="34" t="s">
        <v>103</v>
      </c>
      <c r="B122" s="35"/>
      <c r="C122" s="35"/>
      <c r="D122" s="35"/>
      <c r="E122" s="35"/>
      <c r="F122" s="35"/>
      <c r="G122" s="35"/>
      <c r="H122" s="35">
        <v>0</v>
      </c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</row>
    <row r="123" spans="1:34" x14ac:dyDescent="0.25">
      <c r="A123" s="34" t="s">
        <v>104</v>
      </c>
      <c r="B123" s="35"/>
      <c r="C123" s="35"/>
      <c r="D123" s="35"/>
      <c r="E123" s="35"/>
      <c r="F123" s="35"/>
      <c r="G123" s="35"/>
      <c r="H123" s="35"/>
      <c r="I123" s="35"/>
      <c r="J123" s="35">
        <v>750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</row>
    <row r="124" spans="1:34" x14ac:dyDescent="0.25">
      <c r="A124" s="34" t="s">
        <v>105</v>
      </c>
      <c r="B124" s="35"/>
      <c r="C124" s="35"/>
      <c r="D124" s="35"/>
      <c r="E124" s="35"/>
      <c r="F124" s="35"/>
      <c r="G124" s="35"/>
      <c r="H124" s="35"/>
      <c r="I124" s="35"/>
      <c r="J124" s="35">
        <v>372437.93</v>
      </c>
      <c r="K124" s="35">
        <v>1500</v>
      </c>
      <c r="L124" s="35">
        <v>6750</v>
      </c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</row>
    <row r="125" spans="1:34" x14ac:dyDescent="0.25">
      <c r="A125" s="34" t="s">
        <v>106</v>
      </c>
      <c r="B125" s="35"/>
      <c r="C125" s="35"/>
      <c r="D125" s="35"/>
      <c r="E125" s="35"/>
      <c r="F125" s="35"/>
      <c r="G125" s="35"/>
      <c r="H125" s="35"/>
      <c r="I125" s="35"/>
      <c r="J125" s="35">
        <v>550</v>
      </c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</row>
    <row r="126" spans="1:34" x14ac:dyDescent="0.25">
      <c r="A126" s="34" t="s">
        <v>107</v>
      </c>
      <c r="B126" s="35"/>
      <c r="C126" s="35"/>
      <c r="D126" s="35"/>
      <c r="E126" s="35"/>
      <c r="F126" s="35"/>
      <c r="G126" s="35"/>
      <c r="H126" s="35"/>
      <c r="I126" s="35"/>
      <c r="J126" s="35">
        <v>237489</v>
      </c>
      <c r="K126" s="35"/>
      <c r="L126" s="35">
        <v>10700</v>
      </c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</row>
    <row r="127" spans="1:34" x14ac:dyDescent="0.25">
      <c r="A127" s="34" t="s">
        <v>108</v>
      </c>
      <c r="B127" s="35"/>
      <c r="C127" s="35"/>
      <c r="D127" s="35"/>
      <c r="E127" s="35"/>
      <c r="F127" s="35"/>
      <c r="G127" s="35"/>
      <c r="H127" s="35"/>
      <c r="I127" s="35"/>
      <c r="J127" s="35">
        <v>14096</v>
      </c>
      <c r="K127" s="35"/>
      <c r="L127" s="35">
        <v>1400</v>
      </c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</row>
    <row r="128" spans="1:34" x14ac:dyDescent="0.25">
      <c r="A128" s="34" t="s">
        <v>109</v>
      </c>
      <c r="B128" s="35"/>
      <c r="C128" s="35"/>
      <c r="D128" s="35"/>
      <c r="E128" s="35"/>
      <c r="F128" s="35"/>
      <c r="G128" s="35"/>
      <c r="H128" s="35"/>
      <c r="I128" s="35"/>
      <c r="J128" s="35">
        <v>35933</v>
      </c>
      <c r="K128" s="35"/>
      <c r="L128" s="35">
        <v>4550</v>
      </c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</row>
    <row r="129" spans="1:34" x14ac:dyDescent="0.25">
      <c r="A129" s="34" t="s">
        <v>110</v>
      </c>
      <c r="B129" s="35"/>
      <c r="C129" s="35"/>
      <c r="D129" s="35"/>
      <c r="E129" s="35"/>
      <c r="F129" s="35"/>
      <c r="G129" s="35"/>
      <c r="H129" s="35"/>
      <c r="I129" s="35"/>
      <c r="J129" s="35">
        <v>1300</v>
      </c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</row>
    <row r="130" spans="1:34" x14ac:dyDescent="0.25">
      <c r="A130" s="34" t="s">
        <v>111</v>
      </c>
      <c r="B130" s="35"/>
      <c r="C130" s="35"/>
      <c r="D130" s="35"/>
      <c r="E130" s="35"/>
      <c r="F130" s="35"/>
      <c r="G130" s="35"/>
      <c r="H130" s="35"/>
      <c r="I130" s="35"/>
      <c r="J130" s="35">
        <v>93335</v>
      </c>
      <c r="K130" s="35">
        <v>34164</v>
      </c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</row>
    <row r="131" spans="1:34" x14ac:dyDescent="0.25">
      <c r="A131" s="34" t="s">
        <v>112</v>
      </c>
      <c r="B131" s="35"/>
      <c r="C131" s="35"/>
      <c r="D131" s="35"/>
      <c r="E131" s="35"/>
      <c r="F131" s="35"/>
      <c r="G131" s="35"/>
      <c r="H131" s="35"/>
      <c r="I131" s="35"/>
      <c r="J131" s="35">
        <v>15043</v>
      </c>
      <c r="K131" s="35">
        <v>10546</v>
      </c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</row>
    <row r="132" spans="1:34" x14ac:dyDescent="0.25">
      <c r="A132" s="34" t="s">
        <v>113</v>
      </c>
      <c r="B132" s="35"/>
      <c r="C132" s="35"/>
      <c r="D132" s="35"/>
      <c r="E132" s="35"/>
      <c r="F132" s="35"/>
      <c r="G132" s="35"/>
      <c r="H132" s="35"/>
      <c r="I132" s="35"/>
      <c r="J132" s="35">
        <v>288169.49</v>
      </c>
      <c r="K132" s="35">
        <v>228065</v>
      </c>
      <c r="L132" s="35">
        <v>550</v>
      </c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</row>
    <row r="133" spans="1:34" x14ac:dyDescent="0.25">
      <c r="A133" s="34" t="s">
        <v>114</v>
      </c>
      <c r="B133" s="35"/>
      <c r="C133" s="35"/>
      <c r="D133" s="35"/>
      <c r="E133" s="35"/>
      <c r="F133" s="35"/>
      <c r="G133" s="35"/>
      <c r="H133" s="35"/>
      <c r="I133" s="35"/>
      <c r="J133" s="35">
        <v>26175.51</v>
      </c>
      <c r="K133" s="35">
        <v>7700</v>
      </c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</row>
    <row r="134" spans="1:34" x14ac:dyDescent="0.25">
      <c r="A134" s="34" t="s">
        <v>115</v>
      </c>
      <c r="B134" s="35"/>
      <c r="C134" s="35"/>
      <c r="D134" s="35"/>
      <c r="E134" s="35"/>
      <c r="F134" s="35"/>
      <c r="G134" s="35"/>
      <c r="H134" s="35"/>
      <c r="I134" s="35"/>
      <c r="J134" s="35">
        <v>439997.01</v>
      </c>
      <c r="K134" s="35">
        <v>300400.00000000006</v>
      </c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</row>
    <row r="135" spans="1:34" x14ac:dyDescent="0.25">
      <c r="A135" s="34" t="s">
        <v>116</v>
      </c>
      <c r="B135" s="35"/>
      <c r="C135" s="35"/>
      <c r="D135" s="35"/>
      <c r="E135" s="35"/>
      <c r="F135" s="35"/>
      <c r="G135" s="35"/>
      <c r="H135" s="35"/>
      <c r="I135" s="35"/>
      <c r="J135" s="35">
        <v>8384</v>
      </c>
      <c r="K135" s="35">
        <v>4800</v>
      </c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</row>
    <row r="136" spans="1:34" x14ac:dyDescent="0.25">
      <c r="A136" s="34" t="s">
        <v>117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>
        <v>0</v>
      </c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</row>
    <row r="137" spans="1:34" x14ac:dyDescent="0.25">
      <c r="A137" s="34" t="s">
        <v>118</v>
      </c>
      <c r="B137" s="35"/>
      <c r="C137" s="35"/>
      <c r="D137" s="35"/>
      <c r="E137" s="35"/>
      <c r="F137" s="35"/>
      <c r="G137" s="35"/>
      <c r="H137" s="35"/>
      <c r="I137" s="35"/>
      <c r="J137" s="35"/>
      <c r="K137" s="35">
        <v>76017</v>
      </c>
      <c r="L137" s="35">
        <v>68245</v>
      </c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</row>
    <row r="138" spans="1:34" x14ac:dyDescent="0.25">
      <c r="A138" s="34" t="s">
        <v>119</v>
      </c>
      <c r="B138" s="35"/>
      <c r="C138" s="35"/>
      <c r="D138" s="35"/>
      <c r="E138" s="35"/>
      <c r="F138" s="35"/>
      <c r="G138" s="35"/>
      <c r="H138" s="35"/>
      <c r="I138" s="35"/>
      <c r="J138" s="35"/>
      <c r="K138" s="35">
        <v>9800.5</v>
      </c>
      <c r="L138" s="35">
        <v>11870.34</v>
      </c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</row>
    <row r="139" spans="1:34" x14ac:dyDescent="0.25">
      <c r="A139" s="34" t="s">
        <v>120</v>
      </c>
      <c r="B139" s="35"/>
      <c r="C139" s="35"/>
      <c r="D139" s="35"/>
      <c r="E139" s="35"/>
      <c r="F139" s="35"/>
      <c r="G139" s="35"/>
      <c r="H139" s="35"/>
      <c r="I139" s="35"/>
      <c r="J139" s="35"/>
      <c r="K139" s="35">
        <v>27294</v>
      </c>
      <c r="L139" s="35">
        <v>15921</v>
      </c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</row>
    <row r="140" spans="1:34" x14ac:dyDescent="0.25">
      <c r="A140" s="34" t="s">
        <v>121</v>
      </c>
      <c r="B140" s="35"/>
      <c r="C140" s="35"/>
      <c r="D140" s="35"/>
      <c r="E140" s="35"/>
      <c r="F140" s="35"/>
      <c r="G140" s="35"/>
      <c r="H140" s="35"/>
      <c r="I140" s="35"/>
      <c r="J140" s="35"/>
      <c r="K140" s="35">
        <v>841800.94</v>
      </c>
      <c r="L140" s="35">
        <v>900447.53</v>
      </c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</row>
    <row r="141" spans="1:34" x14ac:dyDescent="0.25">
      <c r="A141" s="34" t="s">
        <v>122</v>
      </c>
      <c r="B141" s="35"/>
      <c r="C141" s="35"/>
      <c r="D141" s="35"/>
      <c r="E141" s="35"/>
      <c r="F141" s="35"/>
      <c r="G141" s="35"/>
      <c r="H141" s="35"/>
      <c r="I141" s="35"/>
      <c r="J141" s="35"/>
      <c r="K141" s="35">
        <v>146386.46</v>
      </c>
      <c r="L141" s="35">
        <v>128328.78</v>
      </c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</row>
    <row r="142" spans="1:34" x14ac:dyDescent="0.25">
      <c r="A142" s="34" t="s">
        <v>123</v>
      </c>
      <c r="B142" s="35"/>
      <c r="C142" s="35"/>
      <c r="D142" s="35"/>
      <c r="E142" s="35"/>
      <c r="F142" s="35"/>
      <c r="G142" s="35"/>
      <c r="H142" s="35"/>
      <c r="I142" s="35"/>
      <c r="J142" s="35"/>
      <c r="K142" s="35">
        <v>0</v>
      </c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</row>
    <row r="143" spans="1:34" x14ac:dyDescent="0.25">
      <c r="A143" s="34" t="s">
        <v>124</v>
      </c>
      <c r="B143" s="35"/>
      <c r="C143" s="35"/>
      <c r="D143" s="35"/>
      <c r="E143" s="35"/>
      <c r="F143" s="35"/>
      <c r="G143" s="35"/>
      <c r="H143" s="35"/>
      <c r="I143" s="35"/>
      <c r="J143" s="35"/>
      <c r="K143" s="35">
        <v>142747</v>
      </c>
      <c r="L143" s="35">
        <v>102353.00000000001</v>
      </c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</row>
    <row r="144" spans="1:34" x14ac:dyDescent="0.25">
      <c r="A144" s="34" t="s">
        <v>125</v>
      </c>
      <c r="B144" s="35"/>
      <c r="C144" s="35"/>
      <c r="D144" s="35"/>
      <c r="E144" s="35"/>
      <c r="F144" s="35"/>
      <c r="G144" s="35"/>
      <c r="H144" s="35"/>
      <c r="I144" s="35"/>
      <c r="J144" s="35"/>
      <c r="K144" s="35">
        <v>22853</v>
      </c>
      <c r="L144" s="35">
        <v>12781</v>
      </c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</row>
    <row r="145" spans="1:34" x14ac:dyDescent="0.25">
      <c r="A145" s="34" t="s">
        <v>126</v>
      </c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>
        <v>0</v>
      </c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</row>
    <row r="146" spans="1:34" x14ac:dyDescent="0.25">
      <c r="A146" s="34" t="s">
        <v>127</v>
      </c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>
        <v>73534</v>
      </c>
      <c r="M146" s="35">
        <v>70824</v>
      </c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</row>
    <row r="147" spans="1:34" x14ac:dyDescent="0.25">
      <c r="A147" s="34" t="s">
        <v>128</v>
      </c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>
        <v>16721.650000000001</v>
      </c>
      <c r="M147" s="35">
        <v>4963</v>
      </c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</row>
    <row r="148" spans="1:34" x14ac:dyDescent="0.25">
      <c r="A148" s="34" t="s">
        <v>129</v>
      </c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>
        <v>0</v>
      </c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</row>
    <row r="149" spans="1:34" x14ac:dyDescent="0.25">
      <c r="A149" s="34" t="s">
        <v>130</v>
      </c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>
        <v>162746.23999999999</v>
      </c>
      <c r="M149" s="35">
        <v>116489.35</v>
      </c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</row>
    <row r="150" spans="1:34" x14ac:dyDescent="0.25">
      <c r="A150" s="34" t="s">
        <v>131</v>
      </c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>
        <v>19570</v>
      </c>
      <c r="M150" s="35">
        <v>10415</v>
      </c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</row>
    <row r="151" spans="1:34" x14ac:dyDescent="0.25">
      <c r="A151" s="34" t="s">
        <v>132</v>
      </c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>
        <v>512756.44</v>
      </c>
      <c r="M151" s="35">
        <v>496356.88</v>
      </c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</row>
    <row r="152" spans="1:34" x14ac:dyDescent="0.25">
      <c r="A152" s="34" t="s">
        <v>133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>
        <v>10177.800000000001</v>
      </c>
      <c r="M152" s="35">
        <v>7191</v>
      </c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</row>
    <row r="153" spans="1:34" x14ac:dyDescent="0.25">
      <c r="A153" s="34" t="s">
        <v>134</v>
      </c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>
        <v>620703.10999999987</v>
      </c>
      <c r="M153" s="35">
        <v>258430.22000000006</v>
      </c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</row>
    <row r="154" spans="1:34" x14ac:dyDescent="0.25">
      <c r="A154" s="34" t="s">
        <v>135</v>
      </c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>
        <v>84403.590000000011</v>
      </c>
      <c r="M154" s="35">
        <v>40906.19</v>
      </c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</row>
    <row r="155" spans="1:34" x14ac:dyDescent="0.25">
      <c r="A155" s="34" t="s">
        <v>136</v>
      </c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>
        <v>79033.600000000006</v>
      </c>
      <c r="N155" s="35">
        <v>49947</v>
      </c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</row>
    <row r="156" spans="1:34" x14ac:dyDescent="0.25">
      <c r="A156" s="34" t="s">
        <v>137</v>
      </c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>
        <v>11254</v>
      </c>
      <c r="N156" s="35">
        <v>3503</v>
      </c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</row>
    <row r="157" spans="1:34" x14ac:dyDescent="0.25">
      <c r="A157" s="34" t="s">
        <v>138</v>
      </c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>
        <v>18703</v>
      </c>
      <c r="N157" s="35">
        <v>18140</v>
      </c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</row>
    <row r="158" spans="1:34" x14ac:dyDescent="0.25">
      <c r="A158" s="34" t="s">
        <v>139</v>
      </c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>
        <v>5000</v>
      </c>
      <c r="N158" s="35">
        <v>4570</v>
      </c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</row>
    <row r="159" spans="1:34" x14ac:dyDescent="0.25">
      <c r="A159" s="34" t="s">
        <v>140</v>
      </c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>
        <v>161996.19999999998</v>
      </c>
      <c r="N159" s="35">
        <v>146809</v>
      </c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</row>
    <row r="160" spans="1:34" x14ac:dyDescent="0.25">
      <c r="A160" s="34" t="s">
        <v>141</v>
      </c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>
        <v>19272</v>
      </c>
      <c r="N160" s="35">
        <v>10962.08</v>
      </c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</row>
    <row r="161" spans="1:34" x14ac:dyDescent="0.25">
      <c r="A161" s="34" t="s">
        <v>142</v>
      </c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>
        <v>193995.7</v>
      </c>
      <c r="N161" s="35">
        <v>83892</v>
      </c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</row>
    <row r="162" spans="1:34" x14ac:dyDescent="0.25">
      <c r="A162" s="34" t="s">
        <v>143</v>
      </c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>
        <v>61697.09</v>
      </c>
      <c r="N162" s="35">
        <v>25409</v>
      </c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</row>
    <row r="163" spans="1:34" x14ac:dyDescent="0.25">
      <c r="A163" s="34" t="s">
        <v>144</v>
      </c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>
        <v>208870.83000000002</v>
      </c>
      <c r="N163" s="35">
        <v>119785</v>
      </c>
      <c r="O163" s="35">
        <v>193.9</v>
      </c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</row>
    <row r="164" spans="1:34" x14ac:dyDescent="0.25">
      <c r="A164" s="34" t="s">
        <v>145</v>
      </c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>
        <v>35933.26</v>
      </c>
      <c r="N164" s="35">
        <v>13956</v>
      </c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</row>
    <row r="165" spans="1:34" x14ac:dyDescent="0.25">
      <c r="A165" s="34" t="s">
        <v>146</v>
      </c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>
        <v>5109.0599999999995</v>
      </c>
      <c r="P165" s="35">
        <v>7730.1</v>
      </c>
      <c r="Q165" s="35">
        <v>3527.5299999999997</v>
      </c>
      <c r="R165" s="35">
        <v>1938</v>
      </c>
      <c r="S165" s="35">
        <v>742</v>
      </c>
      <c r="T165" s="35">
        <v>433</v>
      </c>
      <c r="U165" s="35">
        <v>452</v>
      </c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</row>
    <row r="166" spans="1:34" x14ac:dyDescent="0.25">
      <c r="A166" s="34" t="s">
        <v>147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>
        <v>56626.77</v>
      </c>
      <c r="P166" s="35">
        <v>97181.840000000011</v>
      </c>
      <c r="Q166" s="35">
        <v>62427.24</v>
      </c>
      <c r="R166" s="35">
        <v>43752.340000000011</v>
      </c>
      <c r="S166" s="35">
        <v>30663</v>
      </c>
      <c r="T166" s="35">
        <v>27857.5</v>
      </c>
      <c r="U166" s="35">
        <v>16317.869999999999</v>
      </c>
      <c r="V166" s="35">
        <v>49</v>
      </c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</row>
    <row r="167" spans="1:34" x14ac:dyDescent="0.25">
      <c r="A167" s="34" t="s">
        <v>148</v>
      </c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>
        <v>28714</v>
      </c>
      <c r="O167" s="35">
        <v>32023.91</v>
      </c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</row>
    <row r="168" spans="1:34" x14ac:dyDescent="0.25">
      <c r="A168" s="34" t="s">
        <v>149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>
        <v>5593.79</v>
      </c>
      <c r="O168" s="35">
        <v>5754</v>
      </c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</row>
    <row r="169" spans="1:34" x14ac:dyDescent="0.25">
      <c r="A169" s="34" t="s">
        <v>150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>
        <v>46910</v>
      </c>
      <c r="O169" s="35">
        <v>60929</v>
      </c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</row>
    <row r="170" spans="1:34" x14ac:dyDescent="0.25">
      <c r="A170" s="34" t="s">
        <v>151</v>
      </c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>
        <v>6500</v>
      </c>
      <c r="O170" s="35">
        <v>650</v>
      </c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</row>
    <row r="171" spans="1:34" x14ac:dyDescent="0.25">
      <c r="A171" s="34" t="s">
        <v>152</v>
      </c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>
        <v>126021.73000000001</v>
      </c>
      <c r="O171" s="35">
        <v>86554</v>
      </c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</row>
    <row r="172" spans="1:34" x14ac:dyDescent="0.25">
      <c r="A172" s="34" t="s">
        <v>153</v>
      </c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>
        <v>18989.37</v>
      </c>
      <c r="O172" s="35">
        <v>12000</v>
      </c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</row>
    <row r="173" spans="1:34" x14ac:dyDescent="0.25">
      <c r="A173" s="34" t="s">
        <v>154</v>
      </c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>
        <v>178026</v>
      </c>
      <c r="O173" s="35">
        <v>156071</v>
      </c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</row>
    <row r="174" spans="1:34" x14ac:dyDescent="0.25">
      <c r="A174" s="34" t="s">
        <v>155</v>
      </c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>
        <v>29380</v>
      </c>
      <c r="O174" s="35">
        <v>16803.43</v>
      </c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</row>
    <row r="175" spans="1:34" x14ac:dyDescent="0.25">
      <c r="A175" s="34" t="s">
        <v>156</v>
      </c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>
        <v>32659.23</v>
      </c>
      <c r="O175" s="35">
        <v>42358</v>
      </c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</row>
    <row r="176" spans="1:34" x14ac:dyDescent="0.25">
      <c r="A176" s="34" t="s">
        <v>157</v>
      </c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>
        <v>5845</v>
      </c>
      <c r="O176" s="35">
        <v>3894</v>
      </c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</row>
    <row r="177" spans="1:34" x14ac:dyDescent="0.25">
      <c r="A177" s="34" t="s">
        <v>158</v>
      </c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>
        <v>0</v>
      </c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</row>
    <row r="178" spans="1:34" x14ac:dyDescent="0.25">
      <c r="A178" s="34" t="s">
        <v>159</v>
      </c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>
        <v>62389</v>
      </c>
      <c r="P178" s="35">
        <v>119535.43000000001</v>
      </c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</row>
    <row r="179" spans="1:34" x14ac:dyDescent="0.25">
      <c r="A179" s="34" t="s">
        <v>160</v>
      </c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>
        <v>3878</v>
      </c>
      <c r="P179" s="35">
        <v>7829</v>
      </c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</row>
    <row r="180" spans="1:34" x14ac:dyDescent="0.25">
      <c r="A180" s="34" t="s">
        <v>161</v>
      </c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>
        <v>2000</v>
      </c>
      <c r="P180" s="35">
        <v>1000</v>
      </c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</row>
    <row r="181" spans="1:34" x14ac:dyDescent="0.25">
      <c r="A181" s="34" t="s">
        <v>162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>
        <v>1994</v>
      </c>
      <c r="P181" s="35">
        <v>3500</v>
      </c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</row>
    <row r="182" spans="1:34" x14ac:dyDescent="0.25">
      <c r="A182" s="34" t="s">
        <v>163</v>
      </c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>
        <v>2492</v>
      </c>
      <c r="P182" s="35">
        <v>2000</v>
      </c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</row>
    <row r="183" spans="1:34" x14ac:dyDescent="0.25">
      <c r="A183" s="34" t="s">
        <v>164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>
        <v>102916.47</v>
      </c>
      <c r="P183" s="35">
        <v>204831.23000000004</v>
      </c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</row>
    <row r="184" spans="1:34" x14ac:dyDescent="0.25">
      <c r="A184" s="34" t="s">
        <v>165</v>
      </c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>
        <v>13080</v>
      </c>
      <c r="P184" s="35">
        <v>11214.89</v>
      </c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</row>
    <row r="185" spans="1:34" x14ac:dyDescent="0.25">
      <c r="A185" s="34" t="s">
        <v>166</v>
      </c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>
        <v>600</v>
      </c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</row>
    <row r="186" spans="1:34" x14ac:dyDescent="0.25">
      <c r="A186" s="34" t="s">
        <v>167</v>
      </c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>
        <v>0</v>
      </c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</row>
    <row r="187" spans="1:34" x14ac:dyDescent="0.25">
      <c r="A187" s="34" t="s">
        <v>168</v>
      </c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>
        <v>193792.2</v>
      </c>
      <c r="P187" s="35">
        <v>491028.21</v>
      </c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</row>
    <row r="188" spans="1:34" x14ac:dyDescent="0.25">
      <c r="A188" s="34" t="s">
        <v>169</v>
      </c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>
        <v>17919</v>
      </c>
      <c r="P188" s="35">
        <v>36923.009999999995</v>
      </c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</row>
    <row r="189" spans="1:34" x14ac:dyDescent="0.25">
      <c r="A189" s="34" t="s">
        <v>170</v>
      </c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>
        <v>5199</v>
      </c>
      <c r="P189" s="35">
        <v>15991</v>
      </c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</row>
    <row r="190" spans="1:34" x14ac:dyDescent="0.25">
      <c r="A190" s="34" t="s">
        <v>171</v>
      </c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>
        <v>650</v>
      </c>
      <c r="P190" s="35">
        <v>2600</v>
      </c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</row>
    <row r="191" spans="1:34" x14ac:dyDescent="0.25">
      <c r="A191" s="34" t="s">
        <v>172</v>
      </c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>
        <v>0</v>
      </c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</row>
    <row r="192" spans="1:34" x14ac:dyDescent="0.25">
      <c r="A192" s="34" t="s">
        <v>173</v>
      </c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>
        <v>434921.83999999997</v>
      </c>
      <c r="R192" s="35">
        <v>491340.81</v>
      </c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</row>
    <row r="193" spans="1:34" x14ac:dyDescent="0.25">
      <c r="A193" s="34" t="s">
        <v>174</v>
      </c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>
        <v>46999.49</v>
      </c>
      <c r="R193" s="35">
        <v>41289</v>
      </c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</row>
    <row r="194" spans="1:34" x14ac:dyDescent="0.25">
      <c r="A194" s="34" t="s">
        <v>175</v>
      </c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>
        <v>3519.09</v>
      </c>
      <c r="R194" s="35">
        <v>1778</v>
      </c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</row>
    <row r="195" spans="1:34" x14ac:dyDescent="0.25">
      <c r="A195" s="34" t="s">
        <v>176</v>
      </c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>
        <v>114874.84</v>
      </c>
      <c r="R195" s="35">
        <v>91976</v>
      </c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</row>
    <row r="196" spans="1:34" x14ac:dyDescent="0.25">
      <c r="A196" s="34" t="s">
        <v>177</v>
      </c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>
        <v>6067.45</v>
      </c>
      <c r="R196" s="35">
        <v>4401</v>
      </c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</row>
    <row r="197" spans="1:34" x14ac:dyDescent="0.25">
      <c r="A197" s="34" t="s">
        <v>178</v>
      </c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>
        <v>313707.8</v>
      </c>
      <c r="R197" s="35">
        <v>319217</v>
      </c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</row>
    <row r="198" spans="1:34" x14ac:dyDescent="0.25">
      <c r="A198" s="34" t="s">
        <v>179</v>
      </c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>
        <v>5995</v>
      </c>
      <c r="R198" s="35">
        <v>1800</v>
      </c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</row>
    <row r="199" spans="1:34" x14ac:dyDescent="0.25">
      <c r="A199" s="34" t="s">
        <v>180</v>
      </c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>
        <v>857</v>
      </c>
      <c r="S199" s="35">
        <v>850</v>
      </c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</row>
    <row r="200" spans="1:34" x14ac:dyDescent="0.25">
      <c r="A200" s="34" t="s">
        <v>181</v>
      </c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>
        <v>182284.72999999998</v>
      </c>
      <c r="S200" s="35">
        <v>283279.48</v>
      </c>
      <c r="T200" s="35">
        <v>1089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</row>
    <row r="201" spans="1:34" x14ac:dyDescent="0.25">
      <c r="A201" s="34" t="s">
        <v>182</v>
      </c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>
        <v>18521.169999999998</v>
      </c>
      <c r="S201" s="35">
        <v>23368</v>
      </c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</row>
    <row r="202" spans="1:34" x14ac:dyDescent="0.25">
      <c r="A202" s="34" t="s">
        <v>183</v>
      </c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>
        <v>2098</v>
      </c>
      <c r="S202" s="35">
        <v>1400</v>
      </c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</row>
    <row r="203" spans="1:34" x14ac:dyDescent="0.25">
      <c r="A203" s="34" t="s">
        <v>184</v>
      </c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>
        <v>598.02</v>
      </c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</row>
    <row r="204" spans="1:34" x14ac:dyDescent="0.25">
      <c r="A204" s="34" t="s">
        <v>185</v>
      </c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>
        <v>81591.88</v>
      </c>
      <c r="S204" s="35">
        <v>198003</v>
      </c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</row>
    <row r="205" spans="1:34" x14ac:dyDescent="0.25">
      <c r="A205" s="34" t="s">
        <v>186</v>
      </c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>
        <v>5317.91</v>
      </c>
      <c r="S205" s="35">
        <v>8978.68</v>
      </c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</row>
    <row r="206" spans="1:34" x14ac:dyDescent="0.25">
      <c r="A206" s="34" t="s">
        <v>187</v>
      </c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>
        <v>110510.32</v>
      </c>
      <c r="S206" s="35">
        <v>239784</v>
      </c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</row>
    <row r="207" spans="1:34" x14ac:dyDescent="0.25">
      <c r="A207" s="34" t="s">
        <v>188</v>
      </c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>
        <v>600</v>
      </c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</row>
    <row r="208" spans="1:34" x14ac:dyDescent="0.25">
      <c r="A208" s="34" t="s">
        <v>189</v>
      </c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>
        <v>18479</v>
      </c>
      <c r="T208" s="35">
        <v>17491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</row>
    <row r="209" spans="1:34" x14ac:dyDescent="0.25">
      <c r="A209" s="34" t="s">
        <v>190</v>
      </c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>
        <v>700</v>
      </c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</row>
    <row r="210" spans="1:34" x14ac:dyDescent="0.25">
      <c r="A210" s="34" t="s">
        <v>191</v>
      </c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>
        <v>324425.68999999994</v>
      </c>
      <c r="T210" s="35">
        <v>362765.2300000001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</row>
    <row r="211" spans="1:34" x14ac:dyDescent="0.25">
      <c r="A211" s="34" t="s">
        <v>192</v>
      </c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>
        <v>37384.51</v>
      </c>
      <c r="T211" s="35">
        <v>28429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</row>
    <row r="212" spans="1:34" x14ac:dyDescent="0.25">
      <c r="A212" s="34" t="s">
        <v>193</v>
      </c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>
        <v>12215.46</v>
      </c>
      <c r="T212" s="35">
        <v>33033.31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</row>
    <row r="213" spans="1:34" x14ac:dyDescent="0.25">
      <c r="A213" s="34" t="s">
        <v>194</v>
      </c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>
        <v>6492</v>
      </c>
      <c r="T213" s="35">
        <v>6495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</row>
    <row r="214" spans="1:34" x14ac:dyDescent="0.25">
      <c r="A214" s="34" t="s">
        <v>195</v>
      </c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>
        <v>325932.31</v>
      </c>
      <c r="U214" s="35">
        <v>301087.48</v>
      </c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</row>
    <row r="215" spans="1:34" x14ac:dyDescent="0.25">
      <c r="A215" s="34" t="s">
        <v>196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</row>
    <row r="216" spans="1:34" x14ac:dyDescent="0.25">
      <c r="A216" s="34" t="s">
        <v>197</v>
      </c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>
        <v>69316</v>
      </c>
      <c r="U216" s="35">
        <v>79763</v>
      </c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</row>
    <row r="217" spans="1:34" x14ac:dyDescent="0.25">
      <c r="A217" s="34" t="s">
        <v>198</v>
      </c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>
        <v>10265</v>
      </c>
      <c r="U217" s="35">
        <v>6300</v>
      </c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</row>
    <row r="218" spans="1:34" x14ac:dyDescent="0.25">
      <c r="A218" s="34" t="s">
        <v>199</v>
      </c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</row>
    <row r="219" spans="1:34" x14ac:dyDescent="0.25">
      <c r="A219" s="34" t="s">
        <v>200</v>
      </c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>
        <v>233933.78</v>
      </c>
      <c r="U219" s="35">
        <v>264690.06000000006</v>
      </c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</row>
    <row r="220" spans="1:34" x14ac:dyDescent="0.25">
      <c r="A220" s="34" t="s">
        <v>201</v>
      </c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>
        <v>19888.23</v>
      </c>
      <c r="U220" s="35">
        <v>14620</v>
      </c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</row>
    <row r="221" spans="1:34" x14ac:dyDescent="0.25">
      <c r="A221" s="34" t="s">
        <v>202</v>
      </c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>
        <v>35103.800000000003</v>
      </c>
      <c r="V221" s="35">
        <v>100725.86</v>
      </c>
      <c r="W221" s="35">
        <v>6569</v>
      </c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</row>
    <row r="222" spans="1:34" x14ac:dyDescent="0.25">
      <c r="A222" s="34" t="s">
        <v>203</v>
      </c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>
        <v>24465</v>
      </c>
      <c r="V222" s="35">
        <v>54386</v>
      </c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</row>
    <row r="223" spans="1:34" x14ac:dyDescent="0.25">
      <c r="A223" s="34" t="s">
        <v>204</v>
      </c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>
        <v>2.06</v>
      </c>
      <c r="V223" s="35">
        <v>5600</v>
      </c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</row>
    <row r="224" spans="1:34" x14ac:dyDescent="0.25">
      <c r="A224" s="34" t="s">
        <v>205</v>
      </c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>
        <v>244170.71999999997</v>
      </c>
      <c r="V224" s="35">
        <v>392730</v>
      </c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</row>
    <row r="225" spans="1:34" x14ac:dyDescent="0.25">
      <c r="A225" s="34" t="s">
        <v>206</v>
      </c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>
        <v>14186.73</v>
      </c>
      <c r="V225" s="35">
        <v>11346</v>
      </c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</row>
    <row r="226" spans="1:34" x14ac:dyDescent="0.25">
      <c r="A226" s="34" t="s">
        <v>207</v>
      </c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>
        <v>56037.079999999994</v>
      </c>
      <c r="V226" s="35">
        <v>125574</v>
      </c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</row>
    <row r="227" spans="1:34" x14ac:dyDescent="0.25">
      <c r="A227" s="34" t="s">
        <v>208</v>
      </c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>
        <v>90135.64</v>
      </c>
      <c r="V227" s="35">
        <v>127735</v>
      </c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</row>
    <row r="228" spans="1:34" x14ac:dyDescent="0.25">
      <c r="A228" s="34" t="s">
        <v>209</v>
      </c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>
        <v>3000</v>
      </c>
      <c r="V228" s="35">
        <v>2500</v>
      </c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</row>
    <row r="229" spans="1:34" x14ac:dyDescent="0.25">
      <c r="A229" s="34" t="s">
        <v>210</v>
      </c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>
        <v>0</v>
      </c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</row>
    <row r="230" spans="1:34" x14ac:dyDescent="0.25">
      <c r="A230" s="34" t="s">
        <v>211</v>
      </c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>
        <v>128310.68</v>
      </c>
      <c r="W230" s="35">
        <v>99275</v>
      </c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</row>
    <row r="231" spans="1:34" x14ac:dyDescent="0.25">
      <c r="A231" s="34" t="s">
        <v>212</v>
      </c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>
        <v>51900.840000000004</v>
      </c>
      <c r="W231" s="35">
        <v>42750</v>
      </c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</row>
    <row r="232" spans="1:34" x14ac:dyDescent="0.25">
      <c r="A232" s="34" t="s">
        <v>213</v>
      </c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>
        <v>323195</v>
      </c>
      <c r="W232" s="35">
        <v>206692</v>
      </c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</row>
    <row r="233" spans="1:34" x14ac:dyDescent="0.25">
      <c r="A233" s="34" t="s">
        <v>214</v>
      </c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>
        <v>249443.36000000002</v>
      </c>
      <c r="W233" s="35">
        <v>212538</v>
      </c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</row>
    <row r="234" spans="1:34" x14ac:dyDescent="0.25">
      <c r="A234" s="34" t="s">
        <v>215</v>
      </c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>
        <v>10754</v>
      </c>
      <c r="W234" s="35">
        <v>11501</v>
      </c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</row>
    <row r="235" spans="1:34" x14ac:dyDescent="0.25">
      <c r="A235" s="34" t="s">
        <v>216</v>
      </c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>
        <v>750</v>
      </c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</row>
    <row r="236" spans="1:34" x14ac:dyDescent="0.25">
      <c r="A236" s="34" t="s">
        <v>217</v>
      </c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>
        <v>91344.03</v>
      </c>
      <c r="Y236" s="35">
        <v>85909.260000000009</v>
      </c>
      <c r="Z236" s="35"/>
      <c r="AA236" s="35"/>
      <c r="AB236" s="35"/>
      <c r="AC236" s="35"/>
      <c r="AD236" s="35"/>
      <c r="AE236" s="35"/>
      <c r="AF236" s="35"/>
      <c r="AG236" s="35"/>
      <c r="AH236" s="35"/>
    </row>
    <row r="237" spans="1:34" x14ac:dyDescent="0.25">
      <c r="A237" s="34" t="s">
        <v>218</v>
      </c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>
        <v>83558.539999999994</v>
      </c>
      <c r="Y237" s="35">
        <v>123817</v>
      </c>
      <c r="Z237" s="35"/>
      <c r="AA237" s="35"/>
      <c r="AB237" s="35"/>
      <c r="AC237" s="35"/>
      <c r="AD237" s="35"/>
      <c r="AE237" s="35"/>
      <c r="AF237" s="35"/>
      <c r="AG237" s="35"/>
      <c r="AH237" s="35"/>
    </row>
    <row r="238" spans="1:34" x14ac:dyDescent="0.25">
      <c r="A238" s="34" t="s">
        <v>219</v>
      </c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>
        <v>6092</v>
      </c>
      <c r="Y238" s="35">
        <v>4686</v>
      </c>
      <c r="Z238" s="35"/>
      <c r="AA238" s="35"/>
      <c r="AB238" s="35"/>
      <c r="AC238" s="35"/>
      <c r="AD238" s="35"/>
      <c r="AE238" s="35"/>
      <c r="AF238" s="35"/>
      <c r="AG238" s="35"/>
      <c r="AH238" s="35"/>
    </row>
    <row r="239" spans="1:34" x14ac:dyDescent="0.25">
      <c r="A239" s="34" t="s">
        <v>220</v>
      </c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>
        <v>403379.68999999994</v>
      </c>
      <c r="Y239" s="35">
        <v>573368</v>
      </c>
      <c r="Z239" s="35"/>
      <c r="AA239" s="35"/>
      <c r="AB239" s="35"/>
      <c r="AC239" s="35"/>
      <c r="AD239" s="35"/>
      <c r="AE239" s="35"/>
      <c r="AF239" s="35"/>
      <c r="AG239" s="35"/>
      <c r="AH239" s="35"/>
    </row>
    <row r="240" spans="1:34" x14ac:dyDescent="0.25">
      <c r="A240" s="34" t="s">
        <v>221</v>
      </c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>
        <v>34541.410000000003</v>
      </c>
      <c r="Y240" s="35">
        <v>34469.119999999995</v>
      </c>
      <c r="Z240" s="35"/>
      <c r="AA240" s="35"/>
      <c r="AB240" s="35"/>
      <c r="AC240" s="35"/>
      <c r="AD240" s="35"/>
      <c r="AE240" s="35"/>
      <c r="AF240" s="35"/>
      <c r="AG240" s="35"/>
      <c r="AH240" s="35"/>
    </row>
    <row r="241" spans="1:34" x14ac:dyDescent="0.25">
      <c r="A241" s="34" t="s">
        <v>222</v>
      </c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>
        <v>220186.01999999996</v>
      </c>
      <c r="Y241" s="35">
        <v>361206.39</v>
      </c>
      <c r="Z241" s="35"/>
      <c r="AA241" s="35"/>
      <c r="AB241" s="35"/>
      <c r="AC241" s="35"/>
      <c r="AD241" s="35"/>
      <c r="AE241" s="35"/>
      <c r="AF241" s="35"/>
      <c r="AG241" s="35"/>
      <c r="AH241" s="35"/>
    </row>
    <row r="242" spans="1:34" x14ac:dyDescent="0.25">
      <c r="A242" s="34" t="s">
        <v>223</v>
      </c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>
        <v>15632.03</v>
      </c>
      <c r="Y242" s="35">
        <v>15789</v>
      </c>
      <c r="Z242" s="35"/>
      <c r="AA242" s="35"/>
      <c r="AB242" s="35"/>
      <c r="AC242" s="35"/>
      <c r="AD242" s="35"/>
      <c r="AE242" s="35"/>
      <c r="AF242" s="35"/>
      <c r="AG242" s="35"/>
      <c r="AH242" s="35"/>
    </row>
    <row r="243" spans="1:34" x14ac:dyDescent="0.25">
      <c r="A243" s="34" t="s">
        <v>224</v>
      </c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>
        <v>121090.70000000001</v>
      </c>
      <c r="Z243" s="35">
        <v>130071.11</v>
      </c>
      <c r="AA243" s="35"/>
      <c r="AB243" s="35"/>
      <c r="AC243" s="35"/>
      <c r="AD243" s="35"/>
      <c r="AE243" s="35"/>
      <c r="AF243" s="35"/>
      <c r="AG243" s="35"/>
      <c r="AH243" s="35"/>
    </row>
    <row r="244" spans="1:34" x14ac:dyDescent="0.25">
      <c r="A244" s="34" t="s">
        <v>225</v>
      </c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>
        <v>141001.26</v>
      </c>
      <c r="Z244" s="35">
        <v>174954.10000000003</v>
      </c>
      <c r="AA244" s="35"/>
      <c r="AB244" s="35"/>
      <c r="AC244" s="35"/>
      <c r="AD244" s="35"/>
      <c r="AE244" s="35"/>
      <c r="AF244" s="35"/>
      <c r="AG244" s="35"/>
      <c r="AH244" s="35"/>
    </row>
    <row r="245" spans="1:34" x14ac:dyDescent="0.25">
      <c r="A245" s="34" t="s">
        <v>226</v>
      </c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>
        <v>15399</v>
      </c>
      <c r="Z245" s="35">
        <v>6053</v>
      </c>
      <c r="AA245" s="35"/>
      <c r="AB245" s="35"/>
      <c r="AC245" s="35"/>
      <c r="AD245" s="35"/>
      <c r="AE245" s="35"/>
      <c r="AF245" s="35"/>
      <c r="AG245" s="35"/>
      <c r="AH245" s="35"/>
    </row>
    <row r="246" spans="1:34" x14ac:dyDescent="0.25">
      <c r="A246" s="34" t="s">
        <v>227</v>
      </c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>
        <v>177696.68000000002</v>
      </c>
      <c r="Z246" s="35">
        <v>262846</v>
      </c>
      <c r="AA246" s="35"/>
      <c r="AB246" s="35"/>
      <c r="AC246" s="35"/>
      <c r="AD246" s="35"/>
      <c r="AE246" s="35"/>
      <c r="AF246" s="35"/>
      <c r="AG246" s="35"/>
      <c r="AH246" s="35"/>
    </row>
    <row r="247" spans="1:34" x14ac:dyDescent="0.25">
      <c r="A247" s="34" t="s">
        <v>228</v>
      </c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>
        <v>1800</v>
      </c>
      <c r="Z247" s="35">
        <v>1800</v>
      </c>
      <c r="AA247" s="35"/>
      <c r="AB247" s="35"/>
      <c r="AC247" s="35"/>
      <c r="AD247" s="35"/>
      <c r="AE247" s="35"/>
      <c r="AF247" s="35"/>
      <c r="AG247" s="35"/>
      <c r="AH247" s="35"/>
    </row>
    <row r="248" spans="1:34" x14ac:dyDescent="0.25">
      <c r="A248" s="34" t="s">
        <v>229</v>
      </c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>
        <v>232281.80000000002</v>
      </c>
      <c r="Z248" s="35">
        <v>375721.69999999995</v>
      </c>
      <c r="AA248" s="35"/>
      <c r="AB248" s="35"/>
      <c r="AC248" s="35"/>
      <c r="AD248" s="35"/>
      <c r="AE248" s="35"/>
      <c r="AF248" s="35"/>
      <c r="AG248" s="35"/>
      <c r="AH248" s="35"/>
    </row>
    <row r="249" spans="1:34" x14ac:dyDescent="0.25">
      <c r="A249" s="34" t="s">
        <v>230</v>
      </c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>
        <v>21227.46</v>
      </c>
      <c r="Z249" s="35">
        <v>20369</v>
      </c>
      <c r="AA249" s="35"/>
      <c r="AB249" s="35"/>
      <c r="AC249" s="35"/>
      <c r="AD249" s="35"/>
      <c r="AE249" s="35"/>
      <c r="AF249" s="35"/>
      <c r="AG249" s="35"/>
      <c r="AH249" s="35"/>
    </row>
    <row r="250" spans="1:34" x14ac:dyDescent="0.25">
      <c r="A250" s="34" t="s">
        <v>231</v>
      </c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>
        <v>0</v>
      </c>
      <c r="Z250" s="35"/>
      <c r="AA250" s="35"/>
      <c r="AB250" s="35"/>
      <c r="AC250" s="35"/>
      <c r="AD250" s="35"/>
      <c r="AE250" s="35"/>
      <c r="AF250" s="35"/>
      <c r="AG250" s="35"/>
      <c r="AH250" s="35"/>
    </row>
    <row r="251" spans="1:34" x14ac:dyDescent="0.25">
      <c r="A251" s="34" t="s">
        <v>232</v>
      </c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>
        <v>367331.66000000003</v>
      </c>
      <c r="Z251" s="35">
        <v>396984</v>
      </c>
      <c r="AA251" s="35"/>
      <c r="AB251" s="35"/>
      <c r="AC251" s="35"/>
      <c r="AD251" s="35"/>
      <c r="AE251" s="35"/>
      <c r="AF251" s="35"/>
      <c r="AG251" s="35"/>
      <c r="AH251" s="35"/>
    </row>
    <row r="252" spans="1:34" x14ac:dyDescent="0.25">
      <c r="A252" s="34" t="s">
        <v>233</v>
      </c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>
        <v>28789.760000000002</v>
      </c>
      <c r="Z252" s="35">
        <v>20295</v>
      </c>
      <c r="AA252" s="35"/>
      <c r="AB252" s="35"/>
      <c r="AC252" s="35"/>
      <c r="AD252" s="35"/>
      <c r="AE252" s="35"/>
      <c r="AF252" s="35"/>
      <c r="AG252" s="35"/>
      <c r="AH252" s="35"/>
    </row>
    <row r="253" spans="1:34" x14ac:dyDescent="0.25">
      <c r="A253" s="34" t="s">
        <v>234</v>
      </c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>
        <v>1500</v>
      </c>
      <c r="AA253" s="35"/>
      <c r="AB253" s="35"/>
      <c r="AC253" s="35"/>
      <c r="AD253" s="35"/>
      <c r="AE253" s="35"/>
      <c r="AF253" s="35"/>
      <c r="AG253" s="35"/>
      <c r="AH253" s="35"/>
    </row>
    <row r="254" spans="1:34" x14ac:dyDescent="0.25">
      <c r="A254" s="34" t="s">
        <v>235</v>
      </c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>
        <v>47034</v>
      </c>
      <c r="AA254" s="35">
        <v>53641.59</v>
      </c>
      <c r="AB254" s="35"/>
      <c r="AC254" s="35"/>
      <c r="AD254" s="35"/>
      <c r="AE254" s="35"/>
      <c r="AF254" s="35"/>
      <c r="AG254" s="35"/>
      <c r="AH254" s="35"/>
    </row>
    <row r="255" spans="1:34" x14ac:dyDescent="0.25">
      <c r="A255" s="34" t="s">
        <v>236</v>
      </c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>
        <v>100335.27</v>
      </c>
      <c r="AA255" s="35">
        <v>104398</v>
      </c>
      <c r="AB255" s="35"/>
      <c r="AC255" s="35"/>
      <c r="AD255" s="35"/>
      <c r="AE255" s="35"/>
      <c r="AF255" s="35"/>
      <c r="AG255" s="35"/>
      <c r="AH255" s="35"/>
    </row>
    <row r="256" spans="1:34" x14ac:dyDescent="0.25">
      <c r="A256" s="34" t="s">
        <v>237</v>
      </c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>
        <v>6853</v>
      </c>
      <c r="AA256" s="35">
        <v>6296</v>
      </c>
      <c r="AB256" s="35"/>
      <c r="AC256" s="35"/>
      <c r="AD256" s="35"/>
      <c r="AE256" s="35"/>
      <c r="AF256" s="35"/>
      <c r="AG256" s="35"/>
      <c r="AH256" s="35"/>
    </row>
    <row r="257" spans="1:34" x14ac:dyDescent="0.25">
      <c r="A257" s="34" t="s">
        <v>238</v>
      </c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>
        <v>208110.3</v>
      </c>
      <c r="AA257" s="35">
        <v>165305.99999999997</v>
      </c>
      <c r="AB257" s="35"/>
      <c r="AC257" s="35"/>
      <c r="AD257" s="35"/>
      <c r="AE257" s="35"/>
      <c r="AF257" s="35"/>
      <c r="AG257" s="35"/>
      <c r="AH257" s="35"/>
    </row>
    <row r="258" spans="1:34" x14ac:dyDescent="0.25">
      <c r="A258" s="34" t="s">
        <v>239</v>
      </c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>
        <v>15285</v>
      </c>
      <c r="AA258" s="35">
        <v>12156</v>
      </c>
      <c r="AB258" s="35"/>
      <c r="AC258" s="35"/>
      <c r="AD258" s="35"/>
      <c r="AE258" s="35"/>
      <c r="AF258" s="35"/>
      <c r="AG258" s="35"/>
      <c r="AH258" s="35"/>
    </row>
    <row r="259" spans="1:34" x14ac:dyDescent="0.25">
      <c r="A259" s="34" t="s">
        <v>240</v>
      </c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>
        <v>100016.61</v>
      </c>
      <c r="AA259" s="35">
        <v>110884.3</v>
      </c>
      <c r="AB259" s="35"/>
      <c r="AC259" s="35"/>
      <c r="AD259" s="35"/>
      <c r="AE259" s="35"/>
      <c r="AF259" s="35"/>
      <c r="AG259" s="35"/>
      <c r="AH259" s="35"/>
    </row>
    <row r="260" spans="1:34" x14ac:dyDescent="0.25">
      <c r="A260" s="34" t="s">
        <v>241</v>
      </c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>
        <v>11603</v>
      </c>
      <c r="AA260" s="35">
        <v>12715</v>
      </c>
      <c r="AB260" s="35"/>
      <c r="AC260" s="35"/>
      <c r="AD260" s="35"/>
      <c r="AE260" s="35"/>
      <c r="AF260" s="35"/>
      <c r="AG260" s="35"/>
      <c r="AH260" s="35"/>
    </row>
    <row r="261" spans="1:34" x14ac:dyDescent="0.25">
      <c r="A261" s="34" t="s">
        <v>242</v>
      </c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>
        <v>21.91</v>
      </c>
      <c r="AA261" s="35"/>
      <c r="AB261" s="35"/>
      <c r="AC261" s="35"/>
      <c r="AD261" s="35"/>
      <c r="AE261" s="35"/>
      <c r="AF261" s="35"/>
      <c r="AG261" s="35"/>
      <c r="AH261" s="35"/>
    </row>
    <row r="262" spans="1:34" x14ac:dyDescent="0.25">
      <c r="A262" s="34" t="s">
        <v>243</v>
      </c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>
        <v>97120.799999999988</v>
      </c>
      <c r="AA262" s="35">
        <v>83442</v>
      </c>
      <c r="AB262" s="35"/>
      <c r="AC262" s="35"/>
      <c r="AD262" s="35"/>
      <c r="AE262" s="35"/>
      <c r="AF262" s="35"/>
      <c r="AG262" s="35"/>
      <c r="AH262" s="35"/>
    </row>
    <row r="263" spans="1:34" x14ac:dyDescent="0.25">
      <c r="A263" s="34" t="s">
        <v>244</v>
      </c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>
        <v>6070</v>
      </c>
      <c r="AA263" s="35">
        <v>6226</v>
      </c>
      <c r="AB263" s="35"/>
      <c r="AC263" s="35"/>
      <c r="AD263" s="35"/>
      <c r="AE263" s="35"/>
      <c r="AF263" s="35"/>
      <c r="AG263" s="35"/>
      <c r="AH263" s="35"/>
    </row>
    <row r="264" spans="1:34" x14ac:dyDescent="0.25">
      <c r="A264" s="34" t="s">
        <v>245</v>
      </c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>
        <v>0</v>
      </c>
      <c r="AB264" s="35"/>
      <c r="AC264" s="35"/>
      <c r="AD264" s="35"/>
      <c r="AE264" s="35"/>
      <c r="AF264" s="35"/>
      <c r="AG264" s="35"/>
      <c r="AH264" s="35"/>
    </row>
    <row r="265" spans="1:34" x14ac:dyDescent="0.25">
      <c r="A265" s="34" t="s">
        <v>246</v>
      </c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>
        <v>307090.92000000004</v>
      </c>
      <c r="AB265" s="35">
        <v>482462.66000000003</v>
      </c>
      <c r="AC265" s="35">
        <v>9000</v>
      </c>
      <c r="AD265" s="35"/>
      <c r="AE265" s="35"/>
      <c r="AF265" s="35"/>
      <c r="AG265" s="35"/>
      <c r="AH265" s="35"/>
    </row>
    <row r="266" spans="1:34" x14ac:dyDescent="0.25">
      <c r="A266" s="34" t="s">
        <v>247</v>
      </c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>
        <v>22038.93</v>
      </c>
      <c r="AB266" s="35">
        <v>37677.929999999993</v>
      </c>
      <c r="AC266" s="35"/>
      <c r="AD266" s="35"/>
      <c r="AE266" s="35"/>
      <c r="AF266" s="35"/>
      <c r="AG266" s="35"/>
      <c r="AH266" s="35"/>
    </row>
    <row r="267" spans="1:34" x14ac:dyDescent="0.25">
      <c r="A267" s="34" t="s">
        <v>248</v>
      </c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>
        <v>0</v>
      </c>
      <c r="AC267" s="35"/>
      <c r="AD267" s="35"/>
      <c r="AE267" s="35"/>
      <c r="AF267" s="35"/>
      <c r="AG267" s="35"/>
      <c r="AH267" s="35"/>
    </row>
    <row r="268" spans="1:34" x14ac:dyDescent="0.25">
      <c r="A268" s="34" t="s">
        <v>249</v>
      </c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>
        <v>48641.119999999995</v>
      </c>
      <c r="AB268" s="35">
        <v>79070.09</v>
      </c>
      <c r="AC268" s="35"/>
      <c r="AD268" s="35"/>
      <c r="AE268" s="35"/>
      <c r="AF268" s="35"/>
      <c r="AG268" s="35"/>
      <c r="AH268" s="35"/>
    </row>
    <row r="269" spans="1:34" x14ac:dyDescent="0.25">
      <c r="A269" s="34" t="s">
        <v>250</v>
      </c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>
        <v>2100</v>
      </c>
      <c r="AB269" s="35">
        <v>5600</v>
      </c>
      <c r="AC269" s="35"/>
      <c r="AD269" s="35"/>
      <c r="AE269" s="35"/>
      <c r="AF269" s="35"/>
      <c r="AG269" s="35"/>
      <c r="AH269" s="35"/>
    </row>
    <row r="270" spans="1:34" x14ac:dyDescent="0.25">
      <c r="A270" s="34" t="s">
        <v>251</v>
      </c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>
        <v>110348.29000000001</v>
      </c>
      <c r="AB270" s="35">
        <v>175444.99000000002</v>
      </c>
      <c r="AC270" s="35">
        <v>1500</v>
      </c>
      <c r="AD270" s="35"/>
      <c r="AE270" s="35"/>
      <c r="AF270" s="35"/>
      <c r="AG270" s="35"/>
      <c r="AH270" s="35"/>
    </row>
    <row r="271" spans="1:34" x14ac:dyDescent="0.25">
      <c r="A271" s="34" t="s">
        <v>252</v>
      </c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>
        <v>17078.03</v>
      </c>
      <c r="AB271" s="35">
        <v>22728.91</v>
      </c>
      <c r="AC271" s="35"/>
      <c r="AD271" s="35"/>
      <c r="AE271" s="35"/>
      <c r="AF271" s="35"/>
      <c r="AG271" s="35"/>
      <c r="AH271" s="35"/>
    </row>
    <row r="272" spans="1:34" x14ac:dyDescent="0.25">
      <c r="A272" s="34" t="s">
        <v>253</v>
      </c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>
        <v>169872.61000000002</v>
      </c>
      <c r="AB272" s="35">
        <v>229388.97999999995</v>
      </c>
      <c r="AC272" s="35"/>
      <c r="AD272" s="35"/>
      <c r="AE272" s="35"/>
      <c r="AF272" s="35"/>
      <c r="AG272" s="35"/>
      <c r="AH272" s="35"/>
    </row>
    <row r="273" spans="1:34" x14ac:dyDescent="0.25">
      <c r="A273" s="34" t="s">
        <v>254</v>
      </c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>
        <v>4879.67</v>
      </c>
      <c r="AB273" s="35">
        <v>10990</v>
      </c>
      <c r="AC273" s="35"/>
      <c r="AD273" s="35"/>
      <c r="AE273" s="35"/>
      <c r="AF273" s="35"/>
      <c r="AG273" s="35"/>
      <c r="AH273" s="35"/>
    </row>
    <row r="274" spans="1:34" x14ac:dyDescent="0.25">
      <c r="A274" s="34" t="s">
        <v>255</v>
      </c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>
        <v>964465.09</v>
      </c>
      <c r="AC274" s="35">
        <v>1151840.5899999999</v>
      </c>
      <c r="AD274" s="35"/>
      <c r="AE274" s="35"/>
      <c r="AF274" s="35"/>
      <c r="AG274" s="35"/>
      <c r="AH274" s="35"/>
    </row>
    <row r="275" spans="1:34" x14ac:dyDescent="0.25">
      <c r="A275" s="34" t="s">
        <v>256</v>
      </c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>
        <v>79128.549999999988</v>
      </c>
      <c r="AC275" s="35">
        <v>83469.929999999993</v>
      </c>
      <c r="AD275" s="35"/>
      <c r="AE275" s="35"/>
      <c r="AF275" s="35"/>
      <c r="AG275" s="35"/>
      <c r="AH275" s="35"/>
    </row>
    <row r="276" spans="1:34" x14ac:dyDescent="0.25">
      <c r="A276" s="34" t="s">
        <v>257</v>
      </c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>
        <v>0</v>
      </c>
      <c r="AC276" s="35"/>
      <c r="AD276" s="35"/>
      <c r="AE276" s="35"/>
      <c r="AF276" s="35"/>
      <c r="AG276" s="35"/>
      <c r="AH276" s="35"/>
    </row>
    <row r="277" spans="1:34" x14ac:dyDescent="0.25">
      <c r="A277" s="34" t="s">
        <v>258</v>
      </c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>
        <v>129315.69999999998</v>
      </c>
      <c r="AC277" s="35">
        <v>92805</v>
      </c>
      <c r="AD277" s="35"/>
      <c r="AE277" s="35"/>
      <c r="AF277" s="35"/>
      <c r="AG277" s="35"/>
      <c r="AH277" s="35"/>
    </row>
    <row r="278" spans="1:34" x14ac:dyDescent="0.25">
      <c r="A278" s="34" t="s">
        <v>259</v>
      </c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>
        <v>44847.83</v>
      </c>
      <c r="AC278" s="35">
        <v>80022</v>
      </c>
      <c r="AD278" s="35"/>
      <c r="AE278" s="35"/>
      <c r="AF278" s="35"/>
      <c r="AG278" s="35"/>
      <c r="AH278" s="35"/>
    </row>
    <row r="279" spans="1:34" x14ac:dyDescent="0.25">
      <c r="A279" s="34" t="s">
        <v>260</v>
      </c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>
        <v>202.95</v>
      </c>
      <c r="AC279" s="35">
        <v>2800</v>
      </c>
      <c r="AD279" s="35"/>
      <c r="AE279" s="35"/>
      <c r="AF279" s="35"/>
      <c r="AG279" s="35"/>
      <c r="AH279" s="35"/>
    </row>
    <row r="280" spans="1:34" x14ac:dyDescent="0.25">
      <c r="A280" s="34" t="s">
        <v>261</v>
      </c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>
        <v>174183.94</v>
      </c>
      <c r="AC280" s="35">
        <v>206032.75</v>
      </c>
      <c r="AD280" s="35"/>
      <c r="AE280" s="35"/>
      <c r="AF280" s="35"/>
      <c r="AG280" s="35"/>
      <c r="AH280" s="35"/>
    </row>
    <row r="281" spans="1:34" x14ac:dyDescent="0.25">
      <c r="A281" s="34" t="s">
        <v>262</v>
      </c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>
        <v>11390.46</v>
      </c>
      <c r="AC281" s="35">
        <v>8524</v>
      </c>
      <c r="AD281" s="35"/>
      <c r="AE281" s="35"/>
      <c r="AF281" s="35"/>
      <c r="AG281" s="35"/>
      <c r="AH281" s="35"/>
    </row>
    <row r="282" spans="1:34" x14ac:dyDescent="0.25">
      <c r="A282" s="34" t="s">
        <v>263</v>
      </c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>
        <v>155317.63</v>
      </c>
      <c r="AC282" s="35">
        <v>293197.60000000003</v>
      </c>
      <c r="AD282" s="35"/>
      <c r="AE282" s="35"/>
      <c r="AF282" s="35"/>
      <c r="AG282" s="35"/>
      <c r="AH282" s="35"/>
    </row>
    <row r="283" spans="1:34" x14ac:dyDescent="0.25">
      <c r="A283" s="34" t="s">
        <v>264</v>
      </c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>
        <v>2828.32</v>
      </c>
      <c r="AC283" s="35">
        <v>3473.5999999999995</v>
      </c>
      <c r="AD283" s="35"/>
      <c r="AE283" s="35"/>
      <c r="AF283" s="35"/>
      <c r="AG283" s="35"/>
      <c r="AH283" s="35"/>
    </row>
    <row r="284" spans="1:34" x14ac:dyDescent="0.25">
      <c r="A284" s="34" t="s">
        <v>265</v>
      </c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>
        <v>163210.57</v>
      </c>
      <c r="AD284" s="35">
        <v>124887.49999999999</v>
      </c>
      <c r="AE284" s="35"/>
      <c r="AF284" s="35"/>
      <c r="AG284" s="35"/>
      <c r="AH284" s="35"/>
    </row>
    <row r="285" spans="1:34" x14ac:dyDescent="0.25">
      <c r="A285" s="34" t="s">
        <v>266</v>
      </c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>
        <v>15201.73</v>
      </c>
      <c r="AD285" s="35">
        <v>10438.4</v>
      </c>
      <c r="AE285" s="35"/>
      <c r="AF285" s="35"/>
      <c r="AG285" s="35"/>
      <c r="AH285" s="35"/>
    </row>
    <row r="286" spans="1:34" x14ac:dyDescent="0.25">
      <c r="A286" s="34" t="s">
        <v>267</v>
      </c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>
        <v>547337.34</v>
      </c>
      <c r="AD286" s="35">
        <v>1146014.7099999997</v>
      </c>
      <c r="AE286" s="35">
        <v>23487.5</v>
      </c>
      <c r="AF286" s="35"/>
      <c r="AG286" s="35"/>
      <c r="AH286" s="35"/>
    </row>
    <row r="287" spans="1:34" x14ac:dyDescent="0.25">
      <c r="A287" s="34" t="s">
        <v>268</v>
      </c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>
        <v>93988.3</v>
      </c>
      <c r="AD287" s="35">
        <v>140200.24</v>
      </c>
      <c r="AE287" s="35"/>
      <c r="AF287" s="35"/>
      <c r="AG287" s="35"/>
      <c r="AH287" s="35"/>
    </row>
    <row r="288" spans="1:34" x14ac:dyDescent="0.25">
      <c r="A288" s="34" t="s">
        <v>269</v>
      </c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>
        <v>1700</v>
      </c>
      <c r="AD288" s="35"/>
      <c r="AE288" s="35"/>
      <c r="AF288" s="35"/>
      <c r="AG288" s="35"/>
      <c r="AH288" s="35"/>
    </row>
    <row r="289" spans="1:34" x14ac:dyDescent="0.25">
      <c r="A289" s="34" t="s">
        <v>270</v>
      </c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>
        <v>34891.449999999997</v>
      </c>
      <c r="AD289" s="35">
        <v>65781</v>
      </c>
      <c r="AE289" s="35"/>
      <c r="AF289" s="35"/>
      <c r="AG289" s="35"/>
      <c r="AH289" s="35"/>
    </row>
    <row r="290" spans="1:34" x14ac:dyDescent="0.25">
      <c r="A290" s="34" t="s">
        <v>271</v>
      </c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>
        <v>42244.87</v>
      </c>
      <c r="AD290" s="35">
        <v>75014</v>
      </c>
      <c r="AE290" s="35"/>
      <c r="AF290" s="35"/>
      <c r="AG290" s="35"/>
      <c r="AH290" s="35"/>
    </row>
    <row r="291" spans="1:34" x14ac:dyDescent="0.25">
      <c r="A291" s="34" t="s">
        <v>272</v>
      </c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>
        <v>1605</v>
      </c>
      <c r="AD291" s="35">
        <v>4900</v>
      </c>
      <c r="AE291" s="35"/>
      <c r="AF291" s="35"/>
      <c r="AG291" s="35"/>
      <c r="AH291" s="35"/>
    </row>
    <row r="292" spans="1:34" x14ac:dyDescent="0.25">
      <c r="A292" s="34" t="s">
        <v>273</v>
      </c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>
        <v>38206.89</v>
      </c>
      <c r="AD292" s="35">
        <v>39672</v>
      </c>
      <c r="AE292" s="35"/>
      <c r="AF292" s="35"/>
      <c r="AG292" s="35"/>
      <c r="AH292" s="35"/>
    </row>
    <row r="293" spans="1:34" x14ac:dyDescent="0.25">
      <c r="A293" s="34" t="s">
        <v>274</v>
      </c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>
        <v>3909.8099999999995</v>
      </c>
      <c r="AD293" s="35">
        <v>2100</v>
      </c>
      <c r="AE293" s="35"/>
      <c r="AF293" s="35"/>
      <c r="AG293" s="35"/>
      <c r="AH293" s="35"/>
    </row>
    <row r="294" spans="1:34" x14ac:dyDescent="0.25">
      <c r="A294" s="34" t="s">
        <v>275</v>
      </c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>
        <v>140165.43</v>
      </c>
      <c r="AD294" s="35">
        <v>428252.39000000007</v>
      </c>
      <c r="AE294" s="35">
        <v>7699.9999999999991</v>
      </c>
      <c r="AF294" s="35"/>
      <c r="AG294" s="35"/>
      <c r="AH294" s="35"/>
    </row>
    <row r="295" spans="1:34" x14ac:dyDescent="0.25">
      <c r="A295" s="34" t="s">
        <v>276</v>
      </c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>
        <v>5976.57</v>
      </c>
      <c r="AD295" s="35">
        <v>16759.7</v>
      </c>
      <c r="AE295" s="35"/>
      <c r="AF295" s="35"/>
      <c r="AG295" s="35"/>
      <c r="AH295" s="35"/>
    </row>
    <row r="296" spans="1:34" x14ac:dyDescent="0.25">
      <c r="A296" s="34" t="s">
        <v>277</v>
      </c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>
        <v>116630.98999999999</v>
      </c>
      <c r="AD296" s="35">
        <v>243422</v>
      </c>
      <c r="AE296" s="35">
        <v>4710</v>
      </c>
      <c r="AF296" s="35"/>
      <c r="AG296" s="35"/>
      <c r="AH296" s="35"/>
    </row>
    <row r="297" spans="1:34" x14ac:dyDescent="0.25">
      <c r="A297" s="34" t="s">
        <v>278</v>
      </c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>
        <v>6402.2800000000007</v>
      </c>
      <c r="AD297" s="35">
        <v>10400</v>
      </c>
      <c r="AE297" s="35"/>
      <c r="AF297" s="35"/>
      <c r="AG297" s="35"/>
      <c r="AH297" s="35"/>
    </row>
    <row r="298" spans="1:34" x14ac:dyDescent="0.25">
      <c r="A298" s="34" t="s">
        <v>279</v>
      </c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>
        <v>365198.00000000006</v>
      </c>
      <c r="AE298" s="35">
        <v>695802.9</v>
      </c>
      <c r="AF298" s="35">
        <v>1600</v>
      </c>
      <c r="AG298" s="35"/>
      <c r="AH298" s="35"/>
    </row>
    <row r="299" spans="1:34" x14ac:dyDescent="0.25">
      <c r="A299" s="34" t="s">
        <v>280</v>
      </c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>
        <v>50163.22</v>
      </c>
      <c r="AE299" s="35">
        <v>71310.899999999994</v>
      </c>
      <c r="AF299" s="35"/>
      <c r="AG299" s="35"/>
      <c r="AH299" s="35"/>
    </row>
    <row r="300" spans="1:34" x14ac:dyDescent="0.25">
      <c r="A300" s="34" t="s">
        <v>281</v>
      </c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>
        <v>800</v>
      </c>
      <c r="AF300" s="35"/>
      <c r="AG300" s="35"/>
      <c r="AH300" s="35"/>
    </row>
    <row r="301" spans="1:34" x14ac:dyDescent="0.25">
      <c r="A301" s="34" t="s">
        <v>282</v>
      </c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>
        <v>67192.100000000006</v>
      </c>
      <c r="AE301" s="35">
        <v>100170.38</v>
      </c>
      <c r="AF301" s="35">
        <v>800</v>
      </c>
      <c r="AG301" s="35"/>
      <c r="AH301" s="35"/>
    </row>
    <row r="302" spans="1:34" x14ac:dyDescent="0.25">
      <c r="A302" s="34" t="s">
        <v>283</v>
      </c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>
        <v>47325</v>
      </c>
      <c r="AE302" s="35">
        <v>88860</v>
      </c>
      <c r="AF302" s="35"/>
      <c r="AG302" s="35"/>
      <c r="AH302" s="35"/>
    </row>
    <row r="303" spans="1:34" x14ac:dyDescent="0.25">
      <c r="A303" s="34" t="s">
        <v>284</v>
      </c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>
        <v>18441.2</v>
      </c>
      <c r="AE303" s="35">
        <v>7700</v>
      </c>
      <c r="AF303" s="35"/>
      <c r="AG303" s="35"/>
      <c r="AH303" s="35"/>
    </row>
    <row r="304" spans="1:34" x14ac:dyDescent="0.25">
      <c r="A304" s="34" t="s">
        <v>285</v>
      </c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>
        <v>0</v>
      </c>
      <c r="AE304" s="35"/>
      <c r="AF304" s="35"/>
      <c r="AG304" s="35"/>
      <c r="AH304" s="35"/>
    </row>
    <row r="305" spans="1:34" x14ac:dyDescent="0.25">
      <c r="A305" s="34" t="s">
        <v>286</v>
      </c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>
        <v>304586.09999999998</v>
      </c>
      <c r="AE305" s="35">
        <v>574670.49999999988</v>
      </c>
      <c r="AF305" s="35">
        <v>1800.0000000000002</v>
      </c>
      <c r="AG305" s="35"/>
      <c r="AH305" s="35"/>
    </row>
    <row r="306" spans="1:34" x14ac:dyDescent="0.25">
      <c r="A306" s="34" t="s">
        <v>287</v>
      </c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>
        <v>14620</v>
      </c>
      <c r="AE306" s="35">
        <v>35115</v>
      </c>
      <c r="AF306" s="35">
        <v>699.99999999999989</v>
      </c>
      <c r="AG306" s="35"/>
      <c r="AH306" s="35"/>
    </row>
    <row r="307" spans="1:34" x14ac:dyDescent="0.25">
      <c r="A307" s="34" t="s">
        <v>288</v>
      </c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>
        <v>800</v>
      </c>
      <c r="AF307" s="35"/>
      <c r="AG307" s="35"/>
      <c r="AH307" s="35"/>
    </row>
    <row r="308" spans="1:34" x14ac:dyDescent="0.25">
      <c r="A308" s="34" t="s">
        <v>289</v>
      </c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>
        <v>37212</v>
      </c>
      <c r="AF308" s="35">
        <v>61434.45</v>
      </c>
      <c r="AG308" s="35"/>
      <c r="AH308" s="35"/>
    </row>
    <row r="309" spans="1:34" x14ac:dyDescent="0.25">
      <c r="A309" s="34" t="s">
        <v>290</v>
      </c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>
        <v>62828</v>
      </c>
      <c r="AF309" s="35">
        <v>71598</v>
      </c>
      <c r="AG309" s="35"/>
      <c r="AH309" s="35"/>
    </row>
    <row r="310" spans="1:34" x14ac:dyDescent="0.25">
      <c r="A310" s="34" t="s">
        <v>291</v>
      </c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>
        <v>1400</v>
      </c>
      <c r="AF310" s="35">
        <v>2800</v>
      </c>
      <c r="AG310" s="35"/>
      <c r="AH310" s="35"/>
    </row>
    <row r="311" spans="1:34" x14ac:dyDescent="0.25">
      <c r="A311" s="34" t="s">
        <v>292</v>
      </c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>
        <v>434049.19000000006</v>
      </c>
      <c r="AF311" s="35">
        <v>889569.4</v>
      </c>
      <c r="AG311" s="35">
        <v>900</v>
      </c>
      <c r="AH311" s="35"/>
    </row>
    <row r="312" spans="1:34" x14ac:dyDescent="0.25">
      <c r="A312" s="34" t="s">
        <v>293</v>
      </c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>
        <v>30213</v>
      </c>
      <c r="AF312" s="35">
        <v>48383</v>
      </c>
      <c r="AG312" s="35"/>
      <c r="AH312" s="35"/>
    </row>
    <row r="313" spans="1:34" x14ac:dyDescent="0.25">
      <c r="A313" s="34" t="s">
        <v>294</v>
      </c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>
        <v>289322</v>
      </c>
      <c r="AF313" s="35">
        <v>722740.8</v>
      </c>
      <c r="AG313" s="35"/>
      <c r="AH313" s="35"/>
    </row>
    <row r="314" spans="1:34" x14ac:dyDescent="0.25">
      <c r="A314" s="34" t="s">
        <v>295</v>
      </c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>
        <v>19987</v>
      </c>
      <c r="AF314" s="35">
        <v>28906</v>
      </c>
      <c r="AG314" s="35"/>
      <c r="AH314" s="35"/>
    </row>
    <row r="315" spans="1:34" x14ac:dyDescent="0.25">
      <c r="A315" s="34" t="s">
        <v>296</v>
      </c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>
        <v>88185.58</v>
      </c>
      <c r="AG315" s="35">
        <v>89344.2</v>
      </c>
      <c r="AH315" s="35"/>
    </row>
    <row r="316" spans="1:34" x14ac:dyDescent="0.25">
      <c r="A316" s="34" t="s">
        <v>297</v>
      </c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>
        <v>7022</v>
      </c>
      <c r="AG316" s="35">
        <v>2100</v>
      </c>
      <c r="AH316" s="35"/>
    </row>
    <row r="317" spans="1:34" x14ac:dyDescent="0.25">
      <c r="A317" s="34" t="s">
        <v>298</v>
      </c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>
        <v>284262.57</v>
      </c>
      <c r="AG317" s="35">
        <v>558560.5</v>
      </c>
      <c r="AH317" s="35">
        <v>5400</v>
      </c>
    </row>
    <row r="318" spans="1:34" x14ac:dyDescent="0.25">
      <c r="A318" s="34" t="s">
        <v>299</v>
      </c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>
        <v>9898</v>
      </c>
      <c r="AG318" s="35">
        <v>5400</v>
      </c>
      <c r="AH318" s="35"/>
    </row>
    <row r="319" spans="1:34" x14ac:dyDescent="0.25">
      <c r="A319" s="34" t="s">
        <v>300</v>
      </c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>
        <v>725023.99999999988</v>
      </c>
      <c r="AG319" s="35">
        <v>719765.2</v>
      </c>
      <c r="AH319" s="35"/>
    </row>
    <row r="320" spans="1:34" x14ac:dyDescent="0.25">
      <c r="A320" s="34" t="s">
        <v>301</v>
      </c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>
        <v>104643.35</v>
      </c>
      <c r="AG320" s="35">
        <v>52091</v>
      </c>
      <c r="AH320" s="35"/>
    </row>
    <row r="321" spans="1:34" x14ac:dyDescent="0.25">
      <c r="A321" s="34" t="s">
        <v>302</v>
      </c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>
        <v>0</v>
      </c>
      <c r="AG321" s="35"/>
      <c r="AH321" s="35"/>
    </row>
    <row r="322" spans="1:34" x14ac:dyDescent="0.25">
      <c r="A322" s="34" t="s">
        <v>303</v>
      </c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>
        <v>164365</v>
      </c>
      <c r="AG322" s="35">
        <v>311595</v>
      </c>
      <c r="AH322" s="35"/>
    </row>
    <row r="323" spans="1:34" x14ac:dyDescent="0.25">
      <c r="A323" s="34" t="s">
        <v>304</v>
      </c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>
        <v>14544</v>
      </c>
      <c r="AG323" s="35">
        <v>19600</v>
      </c>
      <c r="AH323" s="35"/>
    </row>
    <row r="324" spans="1:34" x14ac:dyDescent="0.25">
      <c r="A324" s="34" t="s">
        <v>305</v>
      </c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>
        <v>585061.02</v>
      </c>
      <c r="AH324" s="35">
        <v>33147.620000000003</v>
      </c>
    </row>
    <row r="325" spans="1:34" x14ac:dyDescent="0.25">
      <c r="A325" s="34" t="s">
        <v>306</v>
      </c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>
        <v>58521.149999999994</v>
      </c>
      <c r="AH325" s="35">
        <v>3797</v>
      </c>
    </row>
    <row r="326" spans="1:34" x14ac:dyDescent="0.25">
      <c r="A326" s="34" t="s">
        <v>307</v>
      </c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>
        <v>340425.9</v>
      </c>
      <c r="AH326" s="35">
        <v>11200</v>
      </c>
    </row>
    <row r="327" spans="1:34" x14ac:dyDescent="0.25">
      <c r="A327" s="34" t="s">
        <v>308</v>
      </c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>
        <v>26106</v>
      </c>
      <c r="AH327" s="35"/>
    </row>
    <row r="328" spans="1:34" x14ac:dyDescent="0.25">
      <c r="A328" s="34" t="s">
        <v>309</v>
      </c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>
        <v>326359.98</v>
      </c>
      <c r="AH328" s="35">
        <v>13871</v>
      </c>
    </row>
    <row r="329" spans="1:34" x14ac:dyDescent="0.25">
      <c r="A329" s="34" t="s">
        <v>310</v>
      </c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>
        <v>35664</v>
      </c>
      <c r="AH329" s="35">
        <v>800</v>
      </c>
    </row>
    <row r="330" spans="1:34" x14ac:dyDescent="0.25">
      <c r="A330" s="34" t="s">
        <v>311</v>
      </c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>
        <v>1939912.8200000003</v>
      </c>
      <c r="AH330" s="35">
        <v>71403</v>
      </c>
    </row>
    <row r="331" spans="1:34" x14ac:dyDescent="0.25">
      <c r="A331" s="34" t="s">
        <v>312</v>
      </c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>
        <v>258118.43000000002</v>
      </c>
      <c r="AH331" s="35">
        <v>7040</v>
      </c>
    </row>
    <row r="332" spans="1:34" x14ac:dyDescent="0.25">
      <c r="A332" s="34" t="s">
        <v>313</v>
      </c>
      <c r="B332" s="35"/>
      <c r="C332" s="35"/>
      <c r="D332" s="35"/>
      <c r="E332" s="35"/>
      <c r="F332" s="35"/>
      <c r="G332" s="35"/>
      <c r="H332" s="35"/>
      <c r="I332" s="35"/>
      <c r="J332" s="35">
        <v>800</v>
      </c>
      <c r="K332" s="35">
        <v>800</v>
      </c>
      <c r="L332" s="35">
        <v>1200</v>
      </c>
      <c r="M332" s="35">
        <v>400</v>
      </c>
      <c r="N332" s="35">
        <v>1200</v>
      </c>
      <c r="O332" s="35">
        <v>1600</v>
      </c>
      <c r="P332" s="35">
        <v>2000</v>
      </c>
      <c r="Q332" s="35"/>
      <c r="R332" s="35"/>
      <c r="S332" s="35">
        <v>400</v>
      </c>
      <c r="T332" s="35">
        <v>322</v>
      </c>
      <c r="U332" s="35"/>
      <c r="V332" s="35"/>
      <c r="W332" s="35"/>
      <c r="X332" s="35">
        <v>2000</v>
      </c>
      <c r="Y332" s="35">
        <v>2000</v>
      </c>
      <c r="Z332" s="35"/>
      <c r="AA332" s="35"/>
      <c r="AB332" s="35"/>
      <c r="AC332" s="35"/>
      <c r="AD332" s="35"/>
      <c r="AE332" s="35"/>
      <c r="AF332" s="35"/>
      <c r="AG332" s="35"/>
      <c r="AH332" s="35"/>
    </row>
    <row r="333" spans="1:34" x14ac:dyDescent="0.25">
      <c r="A333" s="34" t="s">
        <v>314</v>
      </c>
      <c r="B333" s="35">
        <v>0</v>
      </c>
      <c r="C333" s="35">
        <v>0</v>
      </c>
      <c r="D333" s="35">
        <v>0</v>
      </c>
      <c r="E333" s="35">
        <v>0</v>
      </c>
      <c r="F333" s="35"/>
      <c r="G333" s="35">
        <v>0</v>
      </c>
      <c r="H333" s="35"/>
      <c r="I333" s="35">
        <v>0</v>
      </c>
      <c r="J333" s="35">
        <v>1803750.8100000003</v>
      </c>
      <c r="K333" s="35">
        <v>1709559.23</v>
      </c>
      <c r="L333" s="35">
        <v>1796728.54</v>
      </c>
      <c r="M333" s="35">
        <v>1889371.5000000002</v>
      </c>
      <c r="N333" s="35">
        <v>1386277.38</v>
      </c>
      <c r="O333" s="35">
        <v>1258705.7700000003</v>
      </c>
      <c r="P333" s="35">
        <v>2551969.3599999994</v>
      </c>
      <c r="Q333" s="35">
        <v>2881407.6800000006</v>
      </c>
      <c r="R333" s="35">
        <v>1716325.48</v>
      </c>
      <c r="S333" s="35">
        <v>745130.49000000011</v>
      </c>
      <c r="T333" s="35">
        <v>723553.37</v>
      </c>
      <c r="U333" s="35">
        <v>634190.87</v>
      </c>
      <c r="V333" s="35">
        <v>650423.86</v>
      </c>
      <c r="W333" s="35">
        <v>441309.22000000003</v>
      </c>
      <c r="X333" s="35">
        <v>5946446.1700000009</v>
      </c>
      <c r="Y333" s="35">
        <v>2127048.37</v>
      </c>
      <c r="Z333" s="35">
        <v>1195123.23</v>
      </c>
      <c r="AA333" s="35">
        <v>441311.28</v>
      </c>
      <c r="AB333" s="35">
        <v>395542.11</v>
      </c>
      <c r="AC333" s="35">
        <v>393470.8</v>
      </c>
      <c r="AD333" s="35">
        <v>485920.58999999997</v>
      </c>
      <c r="AE333" s="35">
        <v>29930631.580000009</v>
      </c>
      <c r="AF333" s="35">
        <v>5477390.96</v>
      </c>
      <c r="AG333" s="35">
        <v>2346164.2000000002</v>
      </c>
      <c r="AH333" s="35">
        <v>13977.4</v>
      </c>
    </row>
    <row r="334" spans="1:34" x14ac:dyDescent="0.25">
      <c r="A334" s="34" t="s">
        <v>315</v>
      </c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>
        <v>4500</v>
      </c>
      <c r="W334" s="35">
        <v>54317.5</v>
      </c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</row>
    <row r="335" spans="1:34" x14ac:dyDescent="0.25">
      <c r="A335" s="34" t="s">
        <v>316</v>
      </c>
      <c r="B335" s="35"/>
      <c r="C335" s="35"/>
      <c r="D335" s="35"/>
      <c r="E335" s="35"/>
      <c r="F335" s="35">
        <v>0</v>
      </c>
      <c r="G335" s="35">
        <v>0</v>
      </c>
      <c r="H335" s="35">
        <v>0</v>
      </c>
      <c r="I335" s="35"/>
      <c r="J335" s="35">
        <v>11725855.090000004</v>
      </c>
      <c r="K335" s="35">
        <v>9131157.9999999963</v>
      </c>
      <c r="L335" s="35">
        <v>9818797.6499999948</v>
      </c>
      <c r="M335" s="35">
        <v>14050066.390000001</v>
      </c>
      <c r="N335" s="35">
        <v>9646371.1500000004</v>
      </c>
      <c r="O335" s="35">
        <v>9338079.3699999992</v>
      </c>
      <c r="P335" s="35">
        <v>8582165.4900000039</v>
      </c>
      <c r="Q335" s="35">
        <v>12474178.910000009</v>
      </c>
      <c r="R335" s="35">
        <v>7973545.1500000013</v>
      </c>
      <c r="S335" s="35">
        <v>7545718.5900000008</v>
      </c>
      <c r="T335" s="35">
        <v>8941120.9199999981</v>
      </c>
      <c r="U335" s="35">
        <v>8092801.5299999984</v>
      </c>
      <c r="V335" s="35">
        <v>9566805.3099999987</v>
      </c>
      <c r="W335" s="35">
        <v>7008691.5300000003</v>
      </c>
      <c r="X335" s="35">
        <v>10410699.689999998</v>
      </c>
      <c r="Y335" s="35">
        <v>10648330.510000007</v>
      </c>
      <c r="Z335" s="35">
        <v>7585047.1599999992</v>
      </c>
      <c r="AA335" s="35">
        <v>5290520.2299999986</v>
      </c>
      <c r="AB335" s="35">
        <v>9736930.8000000082</v>
      </c>
      <c r="AC335" s="35">
        <v>6387814.6899999976</v>
      </c>
      <c r="AD335" s="35">
        <v>6598458.7299999995</v>
      </c>
      <c r="AE335" s="35">
        <v>11920250.17</v>
      </c>
      <c r="AF335" s="35">
        <v>7623056.3500000006</v>
      </c>
      <c r="AG335" s="35">
        <v>11799912.359999998</v>
      </c>
      <c r="AH335" s="35">
        <v>288591.70000000007</v>
      </c>
    </row>
    <row r="336" spans="1:34" x14ac:dyDescent="0.25">
      <c r="A336" s="34" t="s">
        <v>317</v>
      </c>
      <c r="B336" s="35"/>
      <c r="C336" s="35"/>
      <c r="D336" s="35"/>
      <c r="E336" s="35"/>
      <c r="F336" s="35"/>
      <c r="G336" s="35"/>
      <c r="H336" s="35"/>
      <c r="I336" s="35"/>
      <c r="J336" s="35">
        <v>540</v>
      </c>
      <c r="K336" s="35"/>
      <c r="L336" s="35">
        <v>500</v>
      </c>
      <c r="M336" s="35">
        <v>2500</v>
      </c>
      <c r="N336" s="35">
        <v>7280</v>
      </c>
      <c r="O336" s="35">
        <v>986</v>
      </c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</row>
    <row r="337" spans="1:34" x14ac:dyDescent="0.25">
      <c r="A337" s="34" t="s">
        <v>318</v>
      </c>
      <c r="B337" s="35">
        <v>0</v>
      </c>
      <c r="C337" s="35">
        <v>0</v>
      </c>
      <c r="D337" s="35">
        <v>28.69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9490095.1500000022</v>
      </c>
      <c r="K337" s="35">
        <v>8320658.5300000012</v>
      </c>
      <c r="L337" s="35">
        <v>8979503.2499999981</v>
      </c>
      <c r="M337" s="35">
        <v>10441432.660000024</v>
      </c>
      <c r="N337" s="35">
        <v>8163840.6699999999</v>
      </c>
      <c r="O337" s="35">
        <v>8491801.3500000108</v>
      </c>
      <c r="P337" s="35">
        <v>9977811.1199999936</v>
      </c>
      <c r="Q337" s="35">
        <v>9431465.7300000172</v>
      </c>
      <c r="R337" s="35">
        <v>8030772.1700000232</v>
      </c>
      <c r="S337" s="35">
        <v>8099278.7900000121</v>
      </c>
      <c r="T337" s="35">
        <v>8002584.1399999997</v>
      </c>
      <c r="U337" s="35">
        <v>7960195.2200000063</v>
      </c>
      <c r="V337" s="35">
        <v>9095299.740000017</v>
      </c>
      <c r="W337" s="35">
        <v>7552384.0600000117</v>
      </c>
      <c r="X337" s="35">
        <v>9407989.5900000017</v>
      </c>
      <c r="Y337" s="35">
        <v>10366851.820000021</v>
      </c>
      <c r="Z337" s="35">
        <v>8113747.2000000132</v>
      </c>
      <c r="AA337" s="35">
        <v>7217694.6900000125</v>
      </c>
      <c r="AB337" s="35">
        <v>9416482.2900000066</v>
      </c>
      <c r="AC337" s="35">
        <v>8047597.6500000013</v>
      </c>
      <c r="AD337" s="35">
        <v>7208758.9600000121</v>
      </c>
      <c r="AE337" s="35">
        <v>8600741.9300000183</v>
      </c>
      <c r="AF337" s="35">
        <v>8529065.75</v>
      </c>
      <c r="AG337" s="35">
        <v>8853615.1000000071</v>
      </c>
      <c r="AH337" s="35">
        <v>202974.9500000001</v>
      </c>
    </row>
    <row r="338" spans="1:34" x14ac:dyDescent="0.25">
      <c r="A338" s="34" t="s">
        <v>319</v>
      </c>
      <c r="B338" s="35"/>
      <c r="C338" s="35"/>
      <c r="D338" s="35"/>
      <c r="E338" s="35"/>
      <c r="F338" s="35"/>
      <c r="G338" s="35"/>
      <c r="H338" s="35"/>
      <c r="I338" s="35"/>
      <c r="J338" s="35">
        <v>78</v>
      </c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>
        <v>5</v>
      </c>
      <c r="Z338" s="35"/>
      <c r="AA338" s="35"/>
      <c r="AB338" s="35"/>
      <c r="AC338" s="35"/>
      <c r="AD338" s="35"/>
      <c r="AE338" s="35"/>
      <c r="AF338" s="35"/>
      <c r="AG338" s="35"/>
      <c r="AH338" s="35"/>
    </row>
    <row r="339" spans="1:34" x14ac:dyDescent="0.25">
      <c r="A339" s="34" t="s">
        <v>320</v>
      </c>
      <c r="B339" s="35">
        <v>0</v>
      </c>
      <c r="C339" s="35"/>
      <c r="D339" s="35"/>
      <c r="E339" s="35"/>
      <c r="F339" s="35"/>
      <c r="G339" s="35">
        <v>0</v>
      </c>
      <c r="H339" s="35"/>
      <c r="I339" s="35"/>
      <c r="J339" s="35">
        <v>91970.389999999985</v>
      </c>
      <c r="K339" s="35">
        <v>66817.030000000013</v>
      </c>
      <c r="L339" s="35">
        <v>87614.01999999999</v>
      </c>
      <c r="M339" s="35">
        <v>155662.70000000001</v>
      </c>
      <c r="N339" s="35">
        <v>331835.69000000006</v>
      </c>
      <c r="O339" s="35">
        <v>789904.84000000008</v>
      </c>
      <c r="P339" s="35">
        <v>410245.58</v>
      </c>
      <c r="Q339" s="35">
        <v>440880.82999999996</v>
      </c>
      <c r="R339" s="35">
        <v>575963.08999999985</v>
      </c>
      <c r="S339" s="35">
        <v>474795.54999999987</v>
      </c>
      <c r="T339" s="35">
        <v>574878.32000000007</v>
      </c>
      <c r="U339" s="35">
        <v>553691.21</v>
      </c>
      <c r="V339" s="35">
        <v>583830.10000000009</v>
      </c>
      <c r="W339" s="35">
        <v>408258.76</v>
      </c>
      <c r="X339" s="35">
        <v>1226669.6199999999</v>
      </c>
      <c r="Y339" s="35">
        <v>1528485.7399999998</v>
      </c>
      <c r="Z339" s="35">
        <v>677861.41</v>
      </c>
      <c r="AA339" s="35">
        <v>363230.02</v>
      </c>
      <c r="AB339" s="35">
        <v>347058.95999999996</v>
      </c>
      <c r="AC339" s="35">
        <v>429099.72</v>
      </c>
      <c r="AD339" s="35">
        <v>488738.62</v>
      </c>
      <c r="AE339" s="35">
        <v>1167260.77</v>
      </c>
      <c r="AF339" s="35">
        <v>756983.70000000007</v>
      </c>
      <c r="AG339" s="35">
        <v>706174.47</v>
      </c>
      <c r="AH339" s="35">
        <v>10362</v>
      </c>
    </row>
    <row r="340" spans="1:34" x14ac:dyDescent="0.25">
      <c r="A340" s="34" t="s">
        <v>321</v>
      </c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>
        <v>1500</v>
      </c>
      <c r="N340" s="35">
        <v>813</v>
      </c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</row>
    <row r="341" spans="1:34" x14ac:dyDescent="0.25">
      <c r="A341" s="34" t="s">
        <v>322</v>
      </c>
      <c r="B341" s="35"/>
      <c r="C341" s="35"/>
      <c r="D341" s="35"/>
      <c r="E341" s="35"/>
      <c r="F341" s="35"/>
      <c r="G341" s="35"/>
      <c r="H341" s="35"/>
      <c r="I341" s="35"/>
      <c r="J341" s="35">
        <v>1583</v>
      </c>
      <c r="K341" s="35">
        <v>1442</v>
      </c>
      <c r="L341" s="35">
        <v>1082</v>
      </c>
      <c r="M341" s="35">
        <v>2097</v>
      </c>
      <c r="N341" s="35">
        <v>1896.24</v>
      </c>
      <c r="O341" s="35">
        <v>2021</v>
      </c>
      <c r="P341" s="35">
        <v>2238</v>
      </c>
      <c r="Q341" s="35">
        <v>124</v>
      </c>
      <c r="R341" s="35"/>
      <c r="S341" s="35">
        <v>394</v>
      </c>
      <c r="T341" s="35">
        <v>1018</v>
      </c>
      <c r="U341" s="35">
        <v>464</v>
      </c>
      <c r="V341" s="35">
        <v>260</v>
      </c>
      <c r="W341" s="35">
        <v>536</v>
      </c>
      <c r="X341" s="35">
        <v>789</v>
      </c>
      <c r="Y341" s="35">
        <v>670</v>
      </c>
      <c r="Z341" s="35">
        <v>440</v>
      </c>
      <c r="AA341" s="35">
        <v>735.18</v>
      </c>
      <c r="AB341" s="35">
        <v>160.42000000000002</v>
      </c>
      <c r="AC341" s="35">
        <v>1140</v>
      </c>
      <c r="AD341" s="35">
        <v>1013</v>
      </c>
      <c r="AE341" s="35">
        <v>389</v>
      </c>
      <c r="AF341" s="35">
        <v>494</v>
      </c>
      <c r="AG341" s="35">
        <v>2694</v>
      </c>
      <c r="AH341" s="35"/>
    </row>
    <row r="342" spans="1:34" x14ac:dyDescent="0.25">
      <c r="A342" s="34" t="s">
        <v>323</v>
      </c>
      <c r="B342" s="35">
        <v>0</v>
      </c>
      <c r="C342" s="35"/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8375841.1600000011</v>
      </c>
      <c r="K342" s="35">
        <v>7287064.9300000016</v>
      </c>
      <c r="L342" s="35">
        <v>7767584.0599999996</v>
      </c>
      <c r="M342" s="35">
        <v>8765367.1799999941</v>
      </c>
      <c r="N342" s="35">
        <v>6476549.1400000015</v>
      </c>
      <c r="O342" s="35">
        <v>6300956.9300000016</v>
      </c>
      <c r="P342" s="35">
        <v>7002060.0500000054</v>
      </c>
      <c r="Q342" s="35">
        <v>6074064.0400000038</v>
      </c>
      <c r="R342" s="35">
        <v>5253827.7300000023</v>
      </c>
      <c r="S342" s="35">
        <v>5428400.2699999986</v>
      </c>
      <c r="T342" s="35">
        <v>5332022.7500000028</v>
      </c>
      <c r="U342" s="35">
        <v>5271747.7399999984</v>
      </c>
      <c r="V342" s="35">
        <v>5922531.2100000009</v>
      </c>
      <c r="W342" s="35">
        <v>4281217.6999999993</v>
      </c>
      <c r="X342" s="35">
        <v>4738445.1000000015</v>
      </c>
      <c r="Y342" s="35">
        <v>4889112.8500000024</v>
      </c>
      <c r="Z342" s="35">
        <v>4036665.9400000013</v>
      </c>
      <c r="AA342" s="35">
        <v>3566819.7199999993</v>
      </c>
      <c r="AB342" s="35">
        <v>4438571.1500000022</v>
      </c>
      <c r="AC342" s="35">
        <v>4088851.7200000044</v>
      </c>
      <c r="AD342" s="35">
        <v>4026316.6400000011</v>
      </c>
      <c r="AE342" s="35">
        <v>4532263.0699999975</v>
      </c>
      <c r="AF342" s="35">
        <v>4310430.4000000013</v>
      </c>
      <c r="AG342" s="35">
        <v>4433972.370000001</v>
      </c>
      <c r="AH342" s="35">
        <v>95081.430000000008</v>
      </c>
    </row>
    <row r="343" spans="1:34" x14ac:dyDescent="0.25">
      <c r="A343" s="34" t="s">
        <v>324</v>
      </c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>
        <v>3191.87</v>
      </c>
      <c r="W343" s="35">
        <v>4397</v>
      </c>
      <c r="X343" s="35">
        <v>3243</v>
      </c>
      <c r="Y343" s="35">
        <v>2857</v>
      </c>
      <c r="Z343" s="35">
        <v>1879</v>
      </c>
      <c r="AA343" s="35">
        <v>1442</v>
      </c>
      <c r="AB343" s="35">
        <v>374</v>
      </c>
      <c r="AC343" s="35"/>
      <c r="AD343" s="35"/>
      <c r="AE343" s="35"/>
      <c r="AF343" s="35"/>
      <c r="AG343" s="35"/>
      <c r="AH343" s="35"/>
    </row>
    <row r="344" spans="1:34" x14ac:dyDescent="0.25">
      <c r="A344" s="34" t="s">
        <v>325</v>
      </c>
      <c r="B344" s="35"/>
      <c r="C344" s="35"/>
      <c r="D344" s="35"/>
      <c r="E344" s="35"/>
      <c r="F344" s="35"/>
      <c r="G344" s="35"/>
      <c r="H344" s="35"/>
      <c r="I344" s="35"/>
      <c r="J344" s="35">
        <v>499</v>
      </c>
      <c r="K344" s="35"/>
      <c r="L344" s="35">
        <v>500</v>
      </c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</row>
    <row r="345" spans="1:34" x14ac:dyDescent="0.25">
      <c r="A345" s="34" t="s">
        <v>326</v>
      </c>
      <c r="B345" s="35"/>
      <c r="C345" s="35"/>
      <c r="D345" s="35"/>
      <c r="E345" s="35"/>
      <c r="F345" s="35"/>
      <c r="G345" s="35">
        <v>0</v>
      </c>
      <c r="H345" s="35"/>
      <c r="I345" s="35"/>
      <c r="J345" s="35">
        <v>6478</v>
      </c>
      <c r="K345" s="35">
        <v>7274</v>
      </c>
      <c r="L345" s="35">
        <v>12990</v>
      </c>
      <c r="M345" s="35">
        <v>4326</v>
      </c>
      <c r="N345" s="35">
        <v>3967</v>
      </c>
      <c r="O345" s="35">
        <v>9174</v>
      </c>
      <c r="P345" s="35">
        <v>11162</v>
      </c>
      <c r="Q345" s="35">
        <v>3345</v>
      </c>
      <c r="R345" s="35">
        <v>4310</v>
      </c>
      <c r="S345" s="35">
        <v>2052.48</v>
      </c>
      <c r="T345" s="35">
        <v>4158.2</v>
      </c>
      <c r="U345" s="35">
        <v>2990</v>
      </c>
      <c r="V345" s="35">
        <v>3143.7799999999997</v>
      </c>
      <c r="W345" s="35">
        <v>2867</v>
      </c>
      <c r="X345" s="35">
        <v>1670</v>
      </c>
      <c r="Y345" s="35">
        <v>4069</v>
      </c>
      <c r="Z345" s="35">
        <v>2977</v>
      </c>
      <c r="AA345" s="35">
        <v>1644</v>
      </c>
      <c r="AB345" s="35">
        <v>7607.17</v>
      </c>
      <c r="AC345" s="35">
        <v>5158</v>
      </c>
      <c r="AD345" s="35">
        <v>7989</v>
      </c>
      <c r="AE345" s="35">
        <v>4662</v>
      </c>
      <c r="AF345" s="35">
        <v>3448</v>
      </c>
      <c r="AG345" s="35">
        <v>1019</v>
      </c>
      <c r="AH345" s="35"/>
    </row>
    <row r="346" spans="1:34" x14ac:dyDescent="0.25">
      <c r="A346" s="34" t="s">
        <v>327</v>
      </c>
      <c r="B346" s="35">
        <v>0</v>
      </c>
      <c r="C346" s="35">
        <v>0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9392455.889999995</v>
      </c>
      <c r="K346" s="35">
        <v>9055906.7599999979</v>
      </c>
      <c r="L346" s="35">
        <v>10454786.970000003</v>
      </c>
      <c r="M346" s="35">
        <v>10681188.639999999</v>
      </c>
      <c r="N346" s="35">
        <v>8911406.120000001</v>
      </c>
      <c r="O346" s="35">
        <v>9866865.3499999959</v>
      </c>
      <c r="P346" s="35">
        <v>11716149.709999993</v>
      </c>
      <c r="Q346" s="35">
        <v>9451218.2600000016</v>
      </c>
      <c r="R346" s="35">
        <v>9098645.2599999961</v>
      </c>
      <c r="S346" s="35">
        <v>8428115.879999999</v>
      </c>
      <c r="T346" s="35">
        <v>8755445.1999999974</v>
      </c>
      <c r="U346" s="35">
        <v>9083754.6199999992</v>
      </c>
      <c r="V346" s="35">
        <v>10194505.289999999</v>
      </c>
      <c r="W346" s="35">
        <v>7502298.9399999995</v>
      </c>
      <c r="X346" s="35">
        <v>8057864.7700000033</v>
      </c>
      <c r="Y346" s="35">
        <v>8221200.040000001</v>
      </c>
      <c r="Z346" s="35">
        <v>7071468.7700000042</v>
      </c>
      <c r="AA346" s="35">
        <v>6695174.8699999964</v>
      </c>
      <c r="AB346" s="35">
        <v>8185510.6100000022</v>
      </c>
      <c r="AC346" s="35">
        <v>7150008.8300000038</v>
      </c>
      <c r="AD346" s="35">
        <v>6753153.7300000004</v>
      </c>
      <c r="AE346" s="35">
        <v>7311499.6600000029</v>
      </c>
      <c r="AF346" s="35">
        <v>7465521.8799999962</v>
      </c>
      <c r="AG346" s="35">
        <v>7473938.469999996</v>
      </c>
      <c r="AH346" s="35">
        <v>195294.00000000006</v>
      </c>
    </row>
  </sheetData>
  <autoFilter ref="AC42:AD42" xr:uid="{4A1B9F90-1DC8-4D44-A9AE-2BBF38D226F3}"/>
  <mergeCells count="7">
    <mergeCell ref="A28:A29"/>
    <mergeCell ref="B28:M28"/>
    <mergeCell ref="N28:Y28"/>
    <mergeCell ref="Z28:AK28"/>
    <mergeCell ref="B41:M41"/>
    <mergeCell ref="N41:Y41"/>
    <mergeCell ref="Z41:AD41"/>
  </mergeCells>
  <pageMargins left="0.25" right="0.25" top="0.75" bottom="0.75" header="0.3" footer="0.3"/>
  <pageSetup paperSize="9" scale="7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34</vt:i4>
      </vt:variant>
    </vt:vector>
  </HeadingPairs>
  <TitlesOfParts>
    <vt:vector size="38" baseType="lpstr">
      <vt:lpstr>РЕКРУТИНГ</vt:lpstr>
      <vt:lpstr>ВОВЛЕЧЁННОСТЬ</vt:lpstr>
      <vt:lpstr>АКТИВНОСТЬ БАЗЫ</vt:lpstr>
      <vt:lpstr>ЗАТРАТЫ_ВОЗНАГРАЖДЕНИЯ</vt:lpstr>
      <vt:lpstr>АБ_диагр_1</vt:lpstr>
      <vt:lpstr>АБ_диагр_2</vt:lpstr>
      <vt:lpstr>АБ_диагр_3</vt:lpstr>
      <vt:lpstr>АБ_диагр_4</vt:lpstr>
      <vt:lpstr>АБ_диагр_5</vt:lpstr>
      <vt:lpstr>АБ_диагр_6</vt:lpstr>
      <vt:lpstr>АБ_табл_1</vt:lpstr>
      <vt:lpstr>АБ_табл_2</vt:lpstr>
      <vt:lpstr>АБ_табл_3</vt:lpstr>
      <vt:lpstr>АБ_табл_4</vt:lpstr>
      <vt:lpstr>АБ_табл_5</vt:lpstr>
      <vt:lpstr>АБ_табл_6</vt:lpstr>
      <vt:lpstr>АБ_табл_7</vt:lpstr>
      <vt:lpstr>Вовл_диагр_1</vt:lpstr>
      <vt:lpstr>Вовл_диагр_3</vt:lpstr>
      <vt:lpstr>Вовл_диагр_4</vt:lpstr>
      <vt:lpstr>Вовл_диагр_5</vt:lpstr>
      <vt:lpstr>Вовл_табл_1</vt:lpstr>
      <vt:lpstr>Вовл_табл_2</vt:lpstr>
      <vt:lpstr>Выручка</vt:lpstr>
      <vt:lpstr>Диагр_Сгоревшие_бонусы</vt:lpstr>
      <vt:lpstr>Диагр_Списанные_бонусы</vt:lpstr>
      <vt:lpstr>Затраты_вознаграждения_2</vt:lpstr>
      <vt:lpstr>Коэффициент_активности</vt:lpstr>
      <vt:lpstr>Коэффициент_списания</vt:lpstr>
      <vt:lpstr>Рек_диагр_1</vt:lpstr>
      <vt:lpstr>Рек_диагр_2</vt:lpstr>
      <vt:lpstr>Рек_диагр_3</vt:lpstr>
      <vt:lpstr>Рек_табл_1</vt:lpstr>
      <vt:lpstr>Рек_табл_2</vt:lpstr>
      <vt:lpstr>Рек_табл_3</vt:lpstr>
      <vt:lpstr>Рек_табл_4</vt:lpstr>
      <vt:lpstr>Рек_табл_5</vt:lpstr>
      <vt:lpstr>Частота_покупок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К</dc:creator>
  <cp:lastModifiedBy>Анастасия К</cp:lastModifiedBy>
  <dcterms:created xsi:type="dcterms:W3CDTF">2025-12-03T07:03:09Z</dcterms:created>
  <dcterms:modified xsi:type="dcterms:W3CDTF">2025-12-03T07:18:14Z</dcterms:modified>
</cp:coreProperties>
</file>